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codeName="{4470D2CD-2249-CD33-4A35-6F278624656F}"/>
  <workbookPr codeName="Ten_skoroszyt" defaultThemeVersion="124226"/>
  <mc:AlternateContent xmlns:mc="http://schemas.openxmlformats.org/markup-compatibility/2006">
    <mc:Choice Requires="x15">
      <x15ac:absPath xmlns:x15ac="http://schemas.microsoft.com/office/spreadsheetml/2010/11/ac" url="L:\dane kwartalne dla inwestorów\HY'20\"/>
    </mc:Choice>
  </mc:AlternateContent>
  <xr:revisionPtr revIDLastSave="0" documentId="13_ncr:1_{680352E4-2696-4285-9629-DF8FA196B29E}" xr6:coauthVersionLast="45" xr6:coauthVersionMax="45" xr10:uidLastSave="{00000000-0000-0000-0000-000000000000}"/>
  <bookViews>
    <workbookView xWindow="-28920" yWindow="2205" windowWidth="29040" windowHeight="15840" tabRatio="887" xr2:uid="{00000000-000D-0000-FFFF-FFFF00000000}"/>
  </bookViews>
  <sheets>
    <sheet name="EN_PL" sheetId="11" r:id="rId1"/>
    <sheet name="Intro" sheetId="15" r:id="rId2"/>
    <sheet name="PL" sheetId="1" r:id="rId3"/>
    <sheet name="BS" sheetId="2" r:id="rId4"/>
    <sheet name="CF" sheetId="3" r:id="rId5"/>
    <sheet name="CF (LTM)" sheetId="19" r:id="rId6"/>
    <sheet name="Segments" sheetId="4" r:id="rId7"/>
    <sheet name="wyniki spolek" sheetId="22" r:id="rId8"/>
    <sheet name="company results" sheetId="23" state="veryHidden" r:id="rId9"/>
    <sheet name="RevenuesAndCosts" sheetId="5" r:id="rId10"/>
    <sheet name="Exchange Rates" sheetId="1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WART_NETTO_WYBR_MIES">WART_BRUTTO_-WART_UM_-[1]SAFE_obroty!XFD1</definedName>
    <definedName name="_WART_UM_ROK">IF(RATY_BR_&gt;0,IF(RATY_OD_+RATY_RAZEM_&gt;13,MIN(RATY_OD_+RATY_RAZEM_-1,MONTH(DATA_NAB_))*RATA_MIES1_+MAX(MIN(RATY_OD_+RATY_RAZEM_-1-MONTH(DATA_NAB_),12-MONTH(DATA_NAB_)),0)*RATA_MIES2_,WART_NETTO_),0)</definedName>
    <definedName name="a">'[2]Ustawienia-Pivot'!$G$1</definedName>
    <definedName name="Aktywności_dla_Rezerw">[3]Parametry!$D$2:$D$18</definedName>
    <definedName name="Aktywności_WNP">[3]Parametry!$H$2:$H$8</definedName>
    <definedName name="aktywność">[3]Parametry!$A$2:$A$14</definedName>
    <definedName name="B16bs_prev_year">'[4]INPUT DATA'!$B$38</definedName>
    <definedName name="balance_type">1</definedName>
    <definedName name="bs_d">[5]INPUT!$B$10</definedName>
    <definedName name="calc">1</definedName>
    <definedName name="co">400</definedName>
    <definedName name="cur_year">'[4]INPUT DATA'!$B$36</definedName>
    <definedName name="CZ">[6]Arkusz2!$A$5:$A$31</definedName>
    <definedName name="CZ_1">[7]Słownik_produktów_2008!$L$58:$L$71</definedName>
    <definedName name="Czynność">[3]Parametry!$E$91:$E$110</definedName>
    <definedName name="DATA_NAB_">[8]RMK!$E1</definedName>
    <definedName name="e" hidden="1">#REF!</definedName>
    <definedName name="ea_m">'[9]INPUT DATA'!$B$74</definedName>
    <definedName name="er">'[9]INPUT DATA'!$B$73</definedName>
    <definedName name="FY">2001</definedName>
    <definedName name="JB">'[10]LISTA JEDNOSTEK'!$A$1:$E$107</definedName>
    <definedName name="Jednostka_Budżetowa">[11]JedBud!$A$2:$A$27</definedName>
    <definedName name="Lista_Pionów">[3]Parametry!$A$44:$A$74</definedName>
    <definedName name="Lista_Produktów">[3]Parametry!$B$82:$B$103</definedName>
    <definedName name="Nazwa">'[12]Company Information'!$E$11</definedName>
    <definedName name="NAzwa_produktu_1">[13]Słownik!$A$1:$A$213</definedName>
    <definedName name="Nazwa_produktu_new">[7]Słownik_produktów_2008!$A$2:$A$216</definedName>
    <definedName name="_xlnm.Print_Area" localSheetId="3">BS!$A$1:$G$66</definedName>
    <definedName name="_xlnm.Print_Area" localSheetId="4">CF!$A$1:$G$90</definedName>
    <definedName name="_xlnm.Print_Area" localSheetId="5">'CF (LTM)'!$A$1:$C$90</definedName>
    <definedName name="_xlnm.Print_Area" localSheetId="0">EN_PL!$A$1:$A$9</definedName>
    <definedName name="_xlnm.Print_Area" localSheetId="1">Intro!$B$3:$O$10</definedName>
    <definedName name="_xlnm.Print_Area" localSheetId="2">PL!$A$1:$G$40</definedName>
    <definedName name="_xlnm.Print_Area" localSheetId="9">RevenuesAndCosts!$A$1:$G$22</definedName>
    <definedName name="_xlnm.Print_Area" localSheetId="6">Segments!$A$10:$G$72</definedName>
    <definedName name="PIVOT_KosztyAdministracji">'[14]Ustawienia-PIVOT'!$A$87</definedName>
    <definedName name="PIVOT_KosztyProdukcji">'[14]Ustawienia-PIVOT'!$A$53</definedName>
    <definedName name="PIVOT_KosztySprzedaży">'[14]Ustawienia-PIVOT'!$A$70</definedName>
    <definedName name="Prawdopodobieństwo">[15]Arkusz1!$J$111:$J$114</definedName>
    <definedName name="prev_year_s">'[4]INPUT DATA'!$B$37</definedName>
    <definedName name="Procesy">[15]Arkusz1!$G$1:$G$12</definedName>
    <definedName name="Produkty">[15]Arkusz1!$A$1:$A$94</definedName>
    <definedName name="przych_rodz">RevenuesAndCosts!$8:$8</definedName>
    <definedName name="przych_sekt">RevenuesAndCosts!$14:$14</definedName>
    <definedName name="RATA_MIES1_">[8]RMK!$M1</definedName>
    <definedName name="RATA_MIES2_">[8]RMK!$N1</definedName>
    <definedName name="RATY_BR_">[8]RMK!$Q1</definedName>
    <definedName name="RATY_OD_">[8]RMK!$O1</definedName>
    <definedName name="RATY_RAZEM_">[8]RMK!$P1</definedName>
    <definedName name="rok">'[12]Company Information'!$E$14</definedName>
    <definedName name="round">1</definedName>
    <definedName name="s_cur_year">'[4]INPUT DATA'!$B$48</definedName>
    <definedName name="seg_en_pl" localSheetId="8">[16]Segments!$B$10</definedName>
    <definedName name="seg_en_pl" localSheetId="7">[16]Segments!$B$10</definedName>
    <definedName name="seg_en_pl">Segments!$B$10</definedName>
    <definedName name="seg_en_see" localSheetId="8">[16]Segments!$B$36</definedName>
    <definedName name="seg_en_see" localSheetId="7">[16]Segments!$B$36</definedName>
    <definedName name="seg_en_see">Segments!$B$31</definedName>
    <definedName name="seg_en_we" localSheetId="8">[16]Segments!$B$62</definedName>
    <definedName name="seg_en_we" localSheetId="7">[16]Segments!$B$62</definedName>
    <definedName name="seg_en_we">Segments!$B$52</definedName>
    <definedName name="seg_pl_pl" localSheetId="8">[16]Segments!$A$10</definedName>
    <definedName name="seg_pl_pl" localSheetId="7">[16]Segments!$A$10</definedName>
    <definedName name="seg_pl_pl">Segments!$A$10</definedName>
    <definedName name="seg_pl_see" localSheetId="8">[16]Segments!$A$36</definedName>
    <definedName name="seg_pl_see" localSheetId="7">[16]Segments!$A$36</definedName>
    <definedName name="seg_pl_see">Segments!$A$31</definedName>
    <definedName name="seg_pl_we" localSheetId="8">[16]Segments!$A$62</definedName>
    <definedName name="seg_pl_we" localSheetId="7">[16]Segments!$A$62</definedName>
    <definedName name="seg_pl_we">Segments!$A$52</definedName>
    <definedName name="SELECT_SPÓŁKI">'[17]Ustawienia-PIVOT'!$B$2</definedName>
    <definedName name="SIG_CONTROLE" hidden="1">#REF!</definedName>
    <definedName name="SIG_LG11_H349" hidden="1">#REF!</definedName>
    <definedName name="SIG_LG11_H353" hidden="1">#REF!</definedName>
    <definedName name="SIG_LG11_H354" hidden="1">#REF!</definedName>
    <definedName name="SIG_LG11_H357" hidden="1">#REF!</definedName>
    <definedName name="SIG_LG11_H358" hidden="1">#REF!</definedName>
    <definedName name="SIG_LG11_H359" hidden="1">#REF!</definedName>
    <definedName name="SIG_LG11_H388" hidden="1">#REF!</definedName>
    <definedName name="SIG_LG11_H395" hidden="1">#REF!</definedName>
    <definedName name="SN">[15]Arkusz1!$J$26:$J$27</definedName>
    <definedName name="Status">[3]Parametry!$A$79:$A$81</definedName>
    <definedName name="Typ">[3]Parametry!$J$91:$J$94</definedName>
    <definedName name="Typy_Klientów">[15]Arkusz1!$C$1:$C$30</definedName>
    <definedName name="value">3</definedName>
    <definedName name="versionno">"1.0"</definedName>
    <definedName name="waluty">[3]Parametry!$A$19:$A$22</definedName>
    <definedName name="WART_BRUTTO_">[1]SAFE_obroty!$G1</definedName>
    <definedName name="WART_NETTO_">[8]RMK!$K1</definedName>
    <definedName name="WART_UM_">[1]SAFE_obroty!$H1</definedName>
    <definedName name="wrn.PBC._.Drukowane." hidden="1">{#N/A,#N/A,TRUE,"F-1";#N/A,#N/A,TRUE,"F-2"}</definedName>
    <definedName name="zespół">[3]Parametry!$H$91:$H$220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3" i="3" l="1"/>
  <c r="L84" i="3" s="1"/>
  <c r="L64" i="3"/>
  <c r="L47" i="3"/>
  <c r="L9" i="3"/>
  <c r="L25" i="3" s="1"/>
  <c r="L27" i="3" s="1"/>
  <c r="L63" i="2"/>
  <c r="L50" i="2"/>
  <c r="L40" i="2"/>
  <c r="L32" i="2"/>
  <c r="L19" i="2"/>
  <c r="L11" i="1"/>
  <c r="L16" i="1" s="1"/>
  <c r="L21" i="1" s="1"/>
  <c r="L25" i="1" s="1"/>
  <c r="L30" i="1" s="1"/>
  <c r="L35" i="1" s="1"/>
  <c r="L37" i="1" s="1"/>
  <c r="L22" i="5"/>
  <c r="L14" i="5"/>
  <c r="L8" i="5"/>
  <c r="L66" i="3" l="1"/>
  <c r="L71" i="3" s="1"/>
  <c r="L64" i="2"/>
  <c r="L66" i="2" s="1"/>
  <c r="L34" i="2"/>
  <c r="K84" i="3"/>
  <c r="H83" i="3"/>
  <c r="H84" i="3" s="1"/>
  <c r="I83" i="3"/>
  <c r="I84" i="3" s="1"/>
  <c r="J83" i="3"/>
  <c r="J84" i="3" s="1"/>
  <c r="K83" i="3"/>
  <c r="C83" i="3"/>
  <c r="C84" i="3" s="1"/>
  <c r="D83" i="3"/>
  <c r="D84" i="3" s="1"/>
  <c r="E83" i="3"/>
  <c r="E84" i="3" s="1"/>
  <c r="F83" i="3"/>
  <c r="F84" i="3" s="1"/>
  <c r="C64" i="3" l="1"/>
  <c r="D64" i="3"/>
  <c r="E64" i="3"/>
  <c r="F64" i="3"/>
  <c r="G64" i="3"/>
  <c r="H64" i="3"/>
  <c r="I64" i="3"/>
  <c r="J64" i="3"/>
  <c r="H47" i="3"/>
  <c r="I47" i="3"/>
  <c r="J47" i="3"/>
  <c r="C47" i="3"/>
  <c r="D47" i="3"/>
  <c r="E47" i="3"/>
  <c r="F47" i="3"/>
  <c r="H9" i="3"/>
  <c r="H25" i="3" s="1"/>
  <c r="H27" i="3" s="1"/>
  <c r="I9" i="3"/>
  <c r="I25" i="3" s="1"/>
  <c r="I27" i="3" s="1"/>
  <c r="J9" i="3"/>
  <c r="J25" i="3" s="1"/>
  <c r="J27" i="3" s="1"/>
  <c r="C9" i="3"/>
  <c r="C25" i="3" s="1"/>
  <c r="C27" i="3" s="1"/>
  <c r="D9" i="3"/>
  <c r="D25" i="3" s="1"/>
  <c r="D27" i="3" s="1"/>
  <c r="E9" i="3"/>
  <c r="E25" i="3" s="1"/>
  <c r="E27" i="3" s="1"/>
  <c r="F9" i="3"/>
  <c r="F25" i="3" s="1"/>
  <c r="F27" i="3" s="1"/>
  <c r="K64" i="3"/>
  <c r="K47" i="3"/>
  <c r="K9" i="3"/>
  <c r="K25" i="3" s="1"/>
  <c r="K27" i="3" s="1"/>
  <c r="F63" i="2"/>
  <c r="F50" i="2"/>
  <c r="F64" i="2" s="1"/>
  <c r="F66" i="2" s="1"/>
  <c r="F40" i="2"/>
  <c r="F32" i="2"/>
  <c r="F34" i="2" s="1"/>
  <c r="F19" i="2"/>
  <c r="E64" i="2"/>
  <c r="E66" i="2" s="1"/>
  <c r="E63" i="2"/>
  <c r="E50" i="2"/>
  <c r="E40" i="2"/>
  <c r="E32" i="2"/>
  <c r="E34" i="2" s="1"/>
  <c r="E19" i="2"/>
  <c r="D64" i="2"/>
  <c r="D66" i="2" s="1"/>
  <c r="D63" i="2"/>
  <c r="D50" i="2"/>
  <c r="D40" i="2"/>
  <c r="D32" i="2"/>
  <c r="D34" i="2" s="1"/>
  <c r="D19" i="2"/>
  <c r="C64" i="2"/>
  <c r="C66" i="2" s="1"/>
  <c r="C63" i="2"/>
  <c r="C50" i="2"/>
  <c r="C40" i="2"/>
  <c r="C34" i="2"/>
  <c r="C32" i="2"/>
  <c r="C19" i="2"/>
  <c r="K64" i="2"/>
  <c r="K66" i="2" s="1"/>
  <c r="K63" i="2"/>
  <c r="K50" i="2"/>
  <c r="K40" i="2"/>
  <c r="K32" i="2"/>
  <c r="K34" i="2" s="1"/>
  <c r="K19" i="2"/>
  <c r="J64" i="2"/>
  <c r="J66" i="2" s="1"/>
  <c r="J63" i="2"/>
  <c r="J50" i="2"/>
  <c r="J40" i="2"/>
  <c r="J32" i="2"/>
  <c r="J19" i="2"/>
  <c r="J34" i="2" s="1"/>
  <c r="I64" i="2"/>
  <c r="I66" i="2" s="1"/>
  <c r="I63" i="2"/>
  <c r="I50" i="2"/>
  <c r="I40" i="2"/>
  <c r="I32" i="2"/>
  <c r="I34" i="2" s="1"/>
  <c r="I19" i="2"/>
  <c r="H63" i="2"/>
  <c r="H50" i="2"/>
  <c r="H64" i="2" s="1"/>
  <c r="H66" i="2" s="1"/>
  <c r="H40" i="2"/>
  <c r="H32" i="2"/>
  <c r="H34" i="2" s="1"/>
  <c r="H19" i="2"/>
  <c r="F11" i="1"/>
  <c r="F16" i="1" s="1"/>
  <c r="F21" i="1" s="1"/>
  <c r="F25" i="1" s="1"/>
  <c r="F30" i="1" s="1"/>
  <c r="F35" i="1" s="1"/>
  <c r="F37" i="1" s="1"/>
  <c r="E16" i="1"/>
  <c r="E21" i="1" s="1"/>
  <c r="E25" i="1" s="1"/>
  <c r="E30" i="1" s="1"/>
  <c r="E35" i="1" s="1"/>
  <c r="E37" i="1" s="1"/>
  <c r="E11" i="1"/>
  <c r="D11" i="1"/>
  <c r="D16" i="1" s="1"/>
  <c r="D21" i="1" s="1"/>
  <c r="D25" i="1" s="1"/>
  <c r="D30" i="1" s="1"/>
  <c r="D35" i="1" s="1"/>
  <c r="D37" i="1" s="1"/>
  <c r="C16" i="1"/>
  <c r="C21" i="1" s="1"/>
  <c r="C25" i="1" s="1"/>
  <c r="C30" i="1" s="1"/>
  <c r="C35" i="1" s="1"/>
  <c r="C37" i="1" s="1"/>
  <c r="C11" i="1"/>
  <c r="K11" i="1"/>
  <c r="K16" i="1" s="1"/>
  <c r="K21" i="1" s="1"/>
  <c r="K25" i="1" s="1"/>
  <c r="K30" i="1" s="1"/>
  <c r="K35" i="1" s="1"/>
  <c r="K37" i="1" s="1"/>
  <c r="J16" i="1"/>
  <c r="J21" i="1" s="1"/>
  <c r="J25" i="1" s="1"/>
  <c r="J30" i="1" s="1"/>
  <c r="J35" i="1" s="1"/>
  <c r="J37" i="1" s="1"/>
  <c r="J11" i="1"/>
  <c r="I16" i="1"/>
  <c r="I21" i="1" s="1"/>
  <c r="I25" i="1" s="1"/>
  <c r="I30" i="1" s="1"/>
  <c r="I35" i="1" s="1"/>
  <c r="I37" i="1" s="1"/>
  <c r="I11" i="1"/>
  <c r="H16" i="1"/>
  <c r="H21" i="1" s="1"/>
  <c r="H25" i="1" s="1"/>
  <c r="H30" i="1" s="1"/>
  <c r="H35" i="1" s="1"/>
  <c r="H37" i="1" s="1"/>
  <c r="H11" i="1"/>
  <c r="F22" i="5"/>
  <c r="F14" i="5"/>
  <c r="F8" i="5"/>
  <c r="E22" i="5"/>
  <c r="E14" i="5"/>
  <c r="E8" i="5"/>
  <c r="D22" i="5"/>
  <c r="D14" i="5"/>
  <c r="D8" i="5"/>
  <c r="C22" i="5"/>
  <c r="C14" i="5"/>
  <c r="C8" i="5"/>
  <c r="J66" i="3" l="1"/>
  <c r="J71" i="3" s="1"/>
  <c r="I66" i="3"/>
  <c r="I71" i="3" s="1"/>
  <c r="H66" i="3"/>
  <c r="H71" i="3" s="1"/>
  <c r="F66" i="3"/>
  <c r="F71" i="3" s="1"/>
  <c r="E66" i="3"/>
  <c r="E71" i="3" s="1"/>
  <c r="D66" i="3"/>
  <c r="D71" i="3" s="1"/>
  <c r="K66" i="3"/>
  <c r="K71" i="3" s="1"/>
  <c r="C66" i="3"/>
  <c r="C71" i="3" s="1"/>
  <c r="K22" i="5" l="1"/>
  <c r="K14" i="5"/>
  <c r="K8" i="5"/>
  <c r="J22" i="5"/>
  <c r="J14" i="5"/>
  <c r="J8" i="5"/>
  <c r="I22" i="5"/>
  <c r="I14" i="5"/>
  <c r="I8" i="5"/>
  <c r="H22" i="5"/>
  <c r="H14" i="5"/>
  <c r="H8" i="5"/>
  <c r="G50" i="19" l="1"/>
  <c r="C83" i="19" l="1"/>
  <c r="C84" i="19" s="1"/>
  <c r="C64" i="19"/>
  <c r="C47" i="19"/>
  <c r="C9" i="19"/>
  <c r="C25" i="19" s="1"/>
  <c r="C27" i="19" s="1"/>
  <c r="C66" i="19" l="1"/>
  <c r="C71" i="19" s="1"/>
  <c r="G83" i="3" l="1"/>
  <c r="G84" i="3" s="1"/>
  <c r="G76" i="3"/>
  <c r="G74" i="3"/>
  <c r="G47" i="3"/>
  <c r="G9" i="3"/>
  <c r="G25" i="3" s="1"/>
  <c r="G27" i="3" s="1"/>
  <c r="G66" i="3" l="1"/>
  <c r="G71" i="3" s="1"/>
  <c r="G22" i="5"/>
  <c r="G14" i="5"/>
  <c r="G8" i="5"/>
  <c r="G50" i="2" l="1"/>
  <c r="G63" i="2"/>
  <c r="G40" i="2"/>
  <c r="G32" i="2"/>
  <c r="G19" i="2"/>
  <c r="G11" i="1"/>
  <c r="G16" i="1" s="1"/>
  <c r="G21" i="1" s="1"/>
  <c r="G25" i="1" s="1"/>
  <c r="G30" i="1" s="1"/>
  <c r="G35" i="1" s="1"/>
  <c r="G37" i="1" s="1"/>
  <c r="G34" i="2" l="1"/>
  <c r="G64" i="2"/>
  <c r="G66" i="2" s="1"/>
  <c r="E22" i="14" l="1"/>
  <c r="B6" i="4"/>
  <c r="B5" i="4"/>
  <c r="B4" i="4"/>
  <c r="A5" i="4"/>
  <c r="A6" i="4"/>
  <c r="A4" i="4"/>
</calcChain>
</file>

<file path=xl/sharedStrings.xml><?xml version="1.0" encoding="utf-8"?>
<sst xmlns="http://schemas.openxmlformats.org/spreadsheetml/2006/main" count="1061" uniqueCount="514">
  <si>
    <t>Aktywa trwałe</t>
  </si>
  <si>
    <t>Rzeczowe aktywa trwałe</t>
  </si>
  <si>
    <t>Wartości niematerialne</t>
  </si>
  <si>
    <t>Nieruchomości inwestycyjne</t>
  </si>
  <si>
    <t>Wartość firmy</t>
  </si>
  <si>
    <t>Należności długoterminowe</t>
  </si>
  <si>
    <t xml:space="preserve">Długoterminowe rozliczenia międzyokresowe </t>
  </si>
  <si>
    <t>Aktywa obrotowe</t>
  </si>
  <si>
    <t>Zapasy</t>
  </si>
  <si>
    <t xml:space="preserve">Rozliczenia międzyokresowe </t>
  </si>
  <si>
    <t>Należności z tytułu dostaw i usług</t>
  </si>
  <si>
    <t>Należności budżetowe</t>
  </si>
  <si>
    <t>Pozostałe należności</t>
  </si>
  <si>
    <t>Środki pieniężne i depozyty krótkoterminowe</t>
  </si>
  <si>
    <t>SUMA AKTYWÓW</t>
  </si>
  <si>
    <t>Udziały niekontrolujące</t>
  </si>
  <si>
    <t>Kapitał własny ogółem</t>
  </si>
  <si>
    <t>Zobowiązania długoterminowe</t>
  </si>
  <si>
    <t>Długoterminowe rezerwy</t>
  </si>
  <si>
    <t>Pozostałe zobowiązania długoterminowe</t>
  </si>
  <si>
    <t>Zobowiązania krótkoterminowe</t>
  </si>
  <si>
    <t>Zobowiązania z tytułu leasingu finansowego</t>
  </si>
  <si>
    <t>Zobowiązania z tytułu dostaw i usług</t>
  </si>
  <si>
    <t>Zobowiązania budżetowe</t>
  </si>
  <si>
    <t>Pozostałe zobowiązania</t>
  </si>
  <si>
    <t>Rezerwy</t>
  </si>
  <si>
    <t>SUMA PASYWÓW</t>
  </si>
  <si>
    <t>Pozostałe</t>
  </si>
  <si>
    <t>Sprzedaż na rzecz klientów zewnętrznych</t>
  </si>
  <si>
    <t>Sprzedaż pomiędzy segmentami</t>
  </si>
  <si>
    <t>Zysk/strata netto z działalności operacyjnej segmentu</t>
  </si>
  <si>
    <t>Przychody z tytułu odsetek</t>
  </si>
  <si>
    <t>Koszty z tytułu odsetek</t>
  </si>
  <si>
    <t>Podatek dochodowy</t>
  </si>
  <si>
    <t>Pozycje niepieniężne:</t>
  </si>
  <si>
    <t>Udział w wynikach jednostek stowarzyszonych</t>
  </si>
  <si>
    <t xml:space="preserve">Środki pieniężne netto z działalności operacyjnej </t>
  </si>
  <si>
    <t>Razem</t>
  </si>
  <si>
    <t>Przychody ze sprzedaży</t>
  </si>
  <si>
    <t>Oprogramowanie i usługi własne</t>
  </si>
  <si>
    <t>Oprogramowanie i usługi obce</t>
  </si>
  <si>
    <t>Sprzęt i infrastruktura</t>
  </si>
  <si>
    <t>Przychody ze sprzedaży według rodzaju</t>
  </si>
  <si>
    <t>Przychody ze sprzedaży według sektorów</t>
  </si>
  <si>
    <t>Bankowość i finanse</t>
  </si>
  <si>
    <t>Przedsiębiorstwa</t>
  </si>
  <si>
    <t>Instytucje Publiczne</t>
  </si>
  <si>
    <t>Świadczenia na rzecz pracowników</t>
  </si>
  <si>
    <t>Amortyzacja</t>
  </si>
  <si>
    <t>Koszty sprzedaży (-)</t>
  </si>
  <si>
    <t>Koszty ogólnego zarządu (-)</t>
  </si>
  <si>
    <t>Koszt własny sprzedaży (-)</t>
  </si>
  <si>
    <t>Zysk brutto ze sprzedaży</t>
  </si>
  <si>
    <t>Zysk netto ze sprzedaży</t>
  </si>
  <si>
    <t xml:space="preserve">Zysk z działalności operacyjnej </t>
  </si>
  <si>
    <t>Zysk przed opodatkowaniem i udziałem w wynikach jednostek stowarzyszonych</t>
  </si>
  <si>
    <t>Zysk za okres sprawozdawczy</t>
  </si>
  <si>
    <t>Akcjonariuszom Jednostki Dominującej</t>
  </si>
  <si>
    <t>Udziałowcom niekontrolującym</t>
  </si>
  <si>
    <t>Przepływy środków pieniężnych z działalności operacyjnej</t>
  </si>
  <si>
    <t>Korekty o pozycje:</t>
  </si>
  <si>
    <t>Zmiany stanu kapitału pracującego</t>
  </si>
  <si>
    <t>Przychody/koszty z tytułu odsetek</t>
  </si>
  <si>
    <t>Przychody/koszty z różnic kursowych</t>
  </si>
  <si>
    <t>Pozostałe przychody/koszty finansowe</t>
  </si>
  <si>
    <t>Pozostałe korekty zysku brutto</t>
  </si>
  <si>
    <t>Środki pieniężne netto wygenerowane z działalności operacyjnej</t>
  </si>
  <si>
    <t>Zapłacony podatek dochodowy</t>
  </si>
  <si>
    <t>Przepływy środków pieniężnych z działalności inwestycyjnej</t>
  </si>
  <si>
    <t>Pożyczki udzielone</t>
  </si>
  <si>
    <t>Pożyczki spłacone</t>
  </si>
  <si>
    <t>Otrzymane odsetki</t>
  </si>
  <si>
    <t>Dywidendy otrzymane</t>
  </si>
  <si>
    <t>Środki pieniężne netto wykorzystane w działalności inwestycyjnej</t>
  </si>
  <si>
    <t>Przepływy środków pieniężnych z działalności finansowej</t>
  </si>
  <si>
    <t>Wydatki z tytułu nabycia udziałów niekontrolujących</t>
  </si>
  <si>
    <t>Wpływy z tytułu zaciągnięcia pożyczek/kredytów</t>
  </si>
  <si>
    <t>Spłata pożyczek/kredytów</t>
  </si>
  <si>
    <t>Spłata zobowiązań z tytułu leasingu finansowego</t>
  </si>
  <si>
    <t>Zapłacone odsetki</t>
  </si>
  <si>
    <t>Środki pieniężne netto z działalności finansowej</t>
  </si>
  <si>
    <t xml:space="preserve">Zwiększenie/Zmniejszenie netto stanu środków pieniężnych i ich ekwiwalentów </t>
  </si>
  <si>
    <t>Zmiana stanu zapasów</t>
  </si>
  <si>
    <t>Zmiana stanu rozliczeń międzyokresowych</t>
  </si>
  <si>
    <t>Zmiana stanu rezerw</t>
  </si>
  <si>
    <t>Wartość odsprzedanych towarów, materiałów i usług obcych (COGS)</t>
  </si>
  <si>
    <t>Segmenty działalności</t>
  </si>
  <si>
    <t>Sales revenues</t>
  </si>
  <si>
    <t>Cost of sales</t>
  </si>
  <si>
    <t>Gross profit on sales</t>
  </si>
  <si>
    <t>Selling costs</t>
  </si>
  <si>
    <t>General administrative expenses</t>
  </si>
  <si>
    <t>Net profit on sales</t>
  </si>
  <si>
    <t>Operating profit</t>
  </si>
  <si>
    <t>Pre-tax profit and share in profits of associates</t>
  </si>
  <si>
    <t>Share in profits of associates</t>
  </si>
  <si>
    <t>Net profit for the reporting period</t>
  </si>
  <si>
    <t>Przypadający:</t>
  </si>
  <si>
    <t>Attributable to:</t>
  </si>
  <si>
    <t>Shareholders of the Parent Company</t>
  </si>
  <si>
    <t>Non-controling interests</t>
  </si>
  <si>
    <t>Non-controlling interests</t>
  </si>
  <si>
    <t>Non-current assets</t>
  </si>
  <si>
    <t>Property, plant and equipment</t>
  </si>
  <si>
    <t>Intangible assets</t>
  </si>
  <si>
    <t>Investment property</t>
  </si>
  <si>
    <t>Goodwill</t>
  </si>
  <si>
    <t>Long-term receivables</t>
  </si>
  <si>
    <t>Deferred income tax assets</t>
  </si>
  <si>
    <t>Long-term financial assets</t>
  </si>
  <si>
    <t>Long-term prepayments and accrued income</t>
  </si>
  <si>
    <t>Current assets</t>
  </si>
  <si>
    <t>Inventories</t>
  </si>
  <si>
    <t>Prepayments and accrued income</t>
  </si>
  <si>
    <t>Trade receivables</t>
  </si>
  <si>
    <t>Corporate income tax receivable</t>
  </si>
  <si>
    <t>Receivables from the state and local budgets</t>
  </si>
  <si>
    <t>Other receivables</t>
  </si>
  <si>
    <t>Other non-financial receivables</t>
  </si>
  <si>
    <t>Financial assets</t>
  </si>
  <si>
    <t>Cash and short-term deposits</t>
  </si>
  <si>
    <t>Non-current assets classified as held for sale</t>
  </si>
  <si>
    <t>TOTAL ASSETS</t>
  </si>
  <si>
    <t>Total equity</t>
  </si>
  <si>
    <t>Non-current liabilities</t>
  </si>
  <si>
    <t>Interest-bearing bank loans, borrowing and debt securities</t>
  </si>
  <si>
    <t>Long-term finance lease liabilities</t>
  </si>
  <si>
    <t>Long-term financial liabilities</t>
  </si>
  <si>
    <t>Deferred income tax liabilities</t>
  </si>
  <si>
    <t>Long-term provisions</t>
  </si>
  <si>
    <t>Long-term deferred income</t>
  </si>
  <si>
    <t>Other long-term liabilities</t>
  </si>
  <si>
    <t>Current liabilities</t>
  </si>
  <si>
    <t>Finance lease liabilities</t>
  </si>
  <si>
    <t>Trade payables</t>
  </si>
  <si>
    <t>Liabilities to the state and local budgets</t>
  </si>
  <si>
    <t>Corporate income tax payable</t>
  </si>
  <si>
    <t>Other liabilities</t>
  </si>
  <si>
    <t>Provisions</t>
  </si>
  <si>
    <t>Deferred income</t>
  </si>
  <si>
    <t>Total liabilities</t>
  </si>
  <si>
    <t>TOTAL EQUITY AND LIABILITIES</t>
  </si>
  <si>
    <t>Cash flows - operating activities</t>
  </si>
  <si>
    <t>Total adjustments:</t>
  </si>
  <si>
    <t>Depreciation and amortization</t>
  </si>
  <si>
    <t>Changes in working capital</t>
  </si>
  <si>
    <t>Gain/loss on foreign exchange differences</t>
  </si>
  <si>
    <t>Interest income/expenses</t>
  </si>
  <si>
    <t>Other financial income/expenses</t>
  </si>
  <si>
    <t>Costs of equity-settled employee payment transactions</t>
  </si>
  <si>
    <t>Other pre-tax profit adjustments</t>
  </si>
  <si>
    <t>Cash generated from operating activities</t>
  </si>
  <si>
    <t>Corporate income tax paid</t>
  </si>
  <si>
    <t>Net cash provided by (used in) operating activities</t>
  </si>
  <si>
    <t>Interest received</t>
  </si>
  <si>
    <t>Dividends received</t>
  </si>
  <si>
    <t>Other cash flows from investing activities</t>
  </si>
  <si>
    <t>Net cash provided by (used in) investing activities</t>
  </si>
  <si>
    <t>Cash flows – investing activities</t>
  </si>
  <si>
    <t>Expenditures for the acquisition of subsidiaries and associates</t>
  </si>
  <si>
    <t>Cash and cash equivalents in subsidiaries acquired</t>
  </si>
  <si>
    <t>Loans granted</t>
  </si>
  <si>
    <t>Loans collected</t>
  </si>
  <si>
    <t>Cash flows – financing activities</t>
  </si>
  <si>
    <t>Acquisition of non-controlling interests</t>
  </si>
  <si>
    <t>Proceeds from bank loans and borrowings</t>
  </si>
  <si>
    <t>Repayment of bank loans and borrowings</t>
  </si>
  <si>
    <t>Finance lease liabilities paid</t>
  </si>
  <si>
    <t>Interest paid</t>
  </si>
  <si>
    <t>Other cash flows from financing activities</t>
  </si>
  <si>
    <t>Net cash provided by (used in) financing activities</t>
  </si>
  <si>
    <t xml:space="preserve">Net increase (decrease) in cash and cash equivalents </t>
  </si>
  <si>
    <t>Change in inventories</t>
  </si>
  <si>
    <t>Change in receivables and non-financial assets</t>
  </si>
  <si>
    <t>Change in liabilities</t>
  </si>
  <si>
    <t>Change in prepayments and accruals</t>
  </si>
  <si>
    <t>Change in provisions</t>
  </si>
  <si>
    <t>Sales to external customers</t>
  </si>
  <si>
    <t>Inter-segment sales</t>
  </si>
  <si>
    <t xml:space="preserve">Net operating profit/loss </t>
  </si>
  <si>
    <t>Interest income</t>
  </si>
  <si>
    <t>Interest expenses</t>
  </si>
  <si>
    <t>Corporate income tax</t>
  </si>
  <si>
    <t>Non-cash items:</t>
  </si>
  <si>
    <t xml:space="preserve">Net cash provided by (used in) operating activities </t>
  </si>
  <si>
    <t>Operating segments</t>
  </si>
  <si>
    <t>Sales revenues by type of products</t>
  </si>
  <si>
    <t>Proprietary software and services</t>
  </si>
  <si>
    <t>Third-party software and services</t>
  </si>
  <si>
    <t>Hardware and infrastructure</t>
  </si>
  <si>
    <t>Total</t>
  </si>
  <si>
    <t>Sales revenues by sectors</t>
  </si>
  <si>
    <t>Banking and finance</t>
  </si>
  <si>
    <t>Public Institutions</t>
  </si>
  <si>
    <t>Operating costs</t>
  </si>
  <si>
    <t xml:space="preserve">Cost of goods, materials and third-party services sold </t>
  </si>
  <si>
    <t>Employee benefits</t>
  </si>
  <si>
    <t>Other</t>
  </si>
  <si>
    <t>Zmiana stanu należności i aktywów niefinansowych</t>
  </si>
  <si>
    <t>Zmiana stanu zobowiązań</t>
  </si>
  <si>
    <t>Inne aktywa niefinansowe</t>
  </si>
  <si>
    <t>Suma zobowiązań</t>
  </si>
  <si>
    <t>P&amp;L (Grupa Asseco)</t>
  </si>
  <si>
    <t>Aktywa z tytułu odroczonego pod. doch.</t>
  </si>
  <si>
    <t>Struktura kosztów operacyjnych</t>
  </si>
  <si>
    <t>Należności z tytułu podatku CIT</t>
  </si>
  <si>
    <r>
      <t>Equity</t>
    </r>
    <r>
      <rPr>
        <b/>
        <sz val="8"/>
        <color theme="1"/>
        <rFont val="Calibri"/>
        <family val="2"/>
        <charset val="238"/>
        <scheme val="minor"/>
      </rPr>
      <t xml:space="preserve">
</t>
    </r>
    <r>
      <rPr>
        <b/>
        <i/>
        <sz val="8"/>
        <color theme="1"/>
        <rFont val="Calibri"/>
        <family val="2"/>
        <charset val="238"/>
        <scheme val="minor"/>
      </rPr>
      <t>(attributable to shareholders of the Parent Company)</t>
    </r>
  </si>
  <si>
    <r>
      <t>Kapitał własny</t>
    </r>
    <r>
      <rPr>
        <b/>
        <sz val="8"/>
        <rFont val="Calibri"/>
        <family val="2"/>
        <charset val="238"/>
        <scheme val="minor"/>
      </rPr>
      <t xml:space="preserve">
</t>
    </r>
    <r>
      <rPr>
        <b/>
        <i/>
        <sz val="8"/>
        <rFont val="Calibri"/>
        <family val="2"/>
        <charset val="238"/>
      </rPr>
      <t>(przypisany akcjonariuszom Jednostki Dominującej)</t>
    </r>
  </si>
  <si>
    <t>Długoterminowe rozliczenia międzyok. przych.</t>
  </si>
  <si>
    <t>Rezerwy z tytułu odroczonego pod. doch.</t>
  </si>
  <si>
    <t>Długoterminowe zob. z tyt. leasingu finansowego</t>
  </si>
  <si>
    <t>Długoterminowe zob. finansowe</t>
  </si>
  <si>
    <t>Zobowiązania z tytułu podatku CIT</t>
  </si>
  <si>
    <t>Statement of financial position (Asseco Group)</t>
  </si>
  <si>
    <t>P&amp;L (Asseco Group)</t>
  </si>
  <si>
    <t>Przejdź do:</t>
  </si>
  <si>
    <t>Go to:</t>
  </si>
  <si>
    <t>Pozostałe przepływy z działalności inwestycyjnej</t>
  </si>
  <si>
    <t>Rachunek przepływów pieniężnych (Grupa Asseco)</t>
  </si>
  <si>
    <t>Statement of cash flows (Asseco Group)</t>
  </si>
  <si>
    <t>Pozostałe przepływy z działalności finansowej</t>
  </si>
  <si>
    <t>Koszty trans. z pracownikami rozliczanych w formie instr. kapitałowych</t>
  </si>
  <si>
    <t>Wydatki z tytułu nabycia jedn. zależnych i stowarzyszonych</t>
  </si>
  <si>
    <t>Przychody/koszty z tytułu aktywów finansowych [1]</t>
  </si>
  <si>
    <t>Zyski/straty na sprzedaży rzeczowych AT i WN [2]</t>
  </si>
  <si>
    <t>Gain/loss on financial assets [1]</t>
  </si>
  <si>
    <t>[1] Przychody/koszty z tytułu aktywów finansowych (wycena; sprzedaż; utrata wartości itp)</t>
  </si>
  <si>
    <t>[2] AT i WN - aktywów trwałych i wartości niematerialnych</t>
  </si>
  <si>
    <t>[3] Wpływy ze sprzedaży/rozliczenia akt. finansowych . wycenianych w wart. godz. przez wynik finansowy</t>
  </si>
  <si>
    <t>[4] Wydatki na nabycie/wydatki z tytułu rozliczenia akt. fin. wycenianych w wart. godz. przez wynik finansowy</t>
  </si>
  <si>
    <t>[1] Gain/loss on financial assets (valuation, disposal, impairment, etc.)</t>
  </si>
  <si>
    <t>[3] Disposal/settlement of financial assets carried at fair value through profit or loss</t>
  </si>
  <si>
    <t>[4] Acquisition/settlement of financial assets carried at fair value through profit or loss</t>
  </si>
  <si>
    <t>Legend:</t>
  </si>
  <si>
    <t>Objaśnienia:</t>
  </si>
  <si>
    <t>Oprocentowane kred. bankowe, poż., dłużne pap. wart.</t>
  </si>
  <si>
    <t>Bilans (Grupa Asseco)</t>
  </si>
  <si>
    <t>Kursy walut</t>
  </si>
  <si>
    <t>Exchange rates</t>
  </si>
  <si>
    <t>Waluta</t>
  </si>
  <si>
    <t>Currency</t>
  </si>
  <si>
    <t>Kurs otwarcia 2014</t>
  </si>
  <si>
    <t>Opening exchange rate 2014</t>
  </si>
  <si>
    <t>General business</t>
  </si>
  <si>
    <t>Zmiany stanu kapitału pracującego (szczegóły poniżej)</t>
  </si>
  <si>
    <t>Changes in working capital (see below)</t>
  </si>
  <si>
    <t>Działalność kontynuowana</t>
  </si>
  <si>
    <t>Działalność zaniechana</t>
  </si>
  <si>
    <t>Zysk z działalności kontynuowanej za okres sprawozdawczy</t>
  </si>
  <si>
    <t>Zysk z działalności zaniechanej za okres sprawozdawczy</t>
  </si>
  <si>
    <t>Zysk na sprzedaży działalności zaniechanej</t>
  </si>
  <si>
    <t>Net profit for the period from continuing operations</t>
  </si>
  <si>
    <t>Discontinued operations</t>
  </si>
  <si>
    <t>Continuing operations</t>
  </si>
  <si>
    <t>Net profit for the period from discontinued operations</t>
  </si>
  <si>
    <t>EUR/PLN</t>
  </si>
  <si>
    <t>NIS/PLN</t>
  </si>
  <si>
    <t>RUB/PLN</t>
  </si>
  <si>
    <t>USD/PLN</t>
  </si>
  <si>
    <t>Gain on disposal of discontinued operations</t>
  </si>
  <si>
    <t>Cash and cash equivalents in subsidiaries disposed of (discontinued operations)</t>
  </si>
  <si>
    <t>Usługi obce</t>
  </si>
  <si>
    <t>External services</t>
  </si>
  <si>
    <t>Uwaga:</t>
  </si>
  <si>
    <t>Please note:</t>
  </si>
  <si>
    <t>mln PLN</t>
  </si>
  <si>
    <t>Zysk/strata netto segmentu przypisany Jednostce Dominującej</t>
  </si>
  <si>
    <t>Net profit/loss attributable to shareholders of the Parent Company</t>
  </si>
  <si>
    <t>Kurs średni 2014</t>
  </si>
  <si>
    <t>Average exchange rate 2014</t>
  </si>
  <si>
    <t>Kurs zamknięcia 2014</t>
  </si>
  <si>
    <t>Closing exchange rate 2014</t>
  </si>
  <si>
    <t>Rozliczenia międzyokresowe przychodów</t>
  </si>
  <si>
    <t>Odpis z tyt. utraty wartości aktywów segmentu</t>
  </si>
  <si>
    <t>Impairment write-downs on segment assets</t>
  </si>
  <si>
    <t>Kurs średni Q1 2015</t>
  </si>
  <si>
    <t>Kurs otwarcia 2015</t>
  </si>
  <si>
    <t>Kurs zamknięcia Q1 2015</t>
  </si>
  <si>
    <t>Average exchange rate Q1 2015</t>
  </si>
  <si>
    <t>Closing exchange rate Q1 2015</t>
  </si>
  <si>
    <t>Aktywa długoterm. sklas. jako przezn. do sprzedaży</t>
  </si>
  <si>
    <t>Kurs zamknięcia Q2 2015</t>
  </si>
  <si>
    <t>Rozliczenia międzyokresowe kosztów</t>
  </si>
  <si>
    <t>Środki pieniężne i ich ekwiwalenty w nabytych jednostkach zależnych</t>
  </si>
  <si>
    <t>Środki pieniężne i ich ekwiwalenty w sprzedanych jednostkach zależnych (działalność zaniechana)</t>
  </si>
  <si>
    <t>Dywidendy wypłacone przez Jednostkę Dominującą</t>
  </si>
  <si>
    <t>Dywidendy wypłacone dla udziałowców niekontrolujących</t>
  </si>
  <si>
    <t>Dotacje otrzymane [5]</t>
  </si>
  <si>
    <t>Grants received [5]</t>
  </si>
  <si>
    <t>[5] Dotacje otrzymane do zakupu środków trwałych lub/i projektów rozwojowych</t>
  </si>
  <si>
    <t>[5] Grants received for purchases of property, plant and equipment and/or development projects</t>
  </si>
  <si>
    <t>Wpływy ze sprzedaży rzeczowych AT i WN [2] oraz NI [6]</t>
  </si>
  <si>
    <t>Dividends paid out to non-controlling interests</t>
  </si>
  <si>
    <t>Gain/loss on disposal of PPE and IA [2]</t>
  </si>
  <si>
    <t>[2] PPE and IA - property, plant and equipment and intangible assets</t>
  </si>
  <si>
    <t>Disposal of PPE and IA [2] and IP [6]</t>
  </si>
  <si>
    <t>Acquisition of PPE and IA [2]</t>
  </si>
  <si>
    <t>Financial liabilities</t>
  </si>
  <si>
    <t>Accruals</t>
  </si>
  <si>
    <t>[6] IP - investment property</t>
  </si>
  <si>
    <t>[6] NI - nieruchomości inwestycyjnych</t>
  </si>
  <si>
    <t>Zmiana stanu pozostałe</t>
  </si>
  <si>
    <t>Działalność finansowa</t>
  </si>
  <si>
    <t>Financial activity</t>
  </si>
  <si>
    <t>Change in restricted cash</t>
  </si>
  <si>
    <t>Proceeds from the issuance of debt securities</t>
  </si>
  <si>
    <t>Kurs zamknięcia Q3 2015</t>
  </si>
  <si>
    <t>Kurs średni Q1-Q2 2015</t>
  </si>
  <si>
    <t>Kurs średni Q1-Q3 2015</t>
  </si>
  <si>
    <t>Zysk na sprzedaży spółki zależnej</t>
  </si>
  <si>
    <t>Odpis aktualizujący wartości niematerialne, rzeczowe aktywa trwałe i nieruchomości inwestycyjne</t>
  </si>
  <si>
    <t>Różnice kursowe netto</t>
  </si>
  <si>
    <t>Kurs średni Q1-Q4 2015</t>
  </si>
  <si>
    <t>Kurs zamknięcia Q4 2015</t>
  </si>
  <si>
    <t>Net foreign exchange differences</t>
  </si>
  <si>
    <t>Average exchange rate Q1-2 2015</t>
  </si>
  <si>
    <t>Closing exchange rate Q2 2015</t>
  </si>
  <si>
    <t>Closing exchange rate Q3 2015</t>
  </si>
  <si>
    <t>Closing exchange rate Q4 2015</t>
  </si>
  <si>
    <t>Average exchange rate Q1-Q4 2015</t>
  </si>
  <si>
    <t>Average exchange rate Q1-Q3 2015</t>
  </si>
  <si>
    <t>Gain on disposal of subsidiary</t>
  </si>
  <si>
    <t>Impairment of intangible and tangible fixed assets and investment property</t>
  </si>
  <si>
    <t>Opening exchange rate 2015</t>
  </si>
  <si>
    <t>Kurs średni Q1 2016</t>
  </si>
  <si>
    <t>Kurs zamknięcia Q1 2016</t>
  </si>
  <si>
    <t xml:space="preserve">Pozostałe aktywa finansowe </t>
  </si>
  <si>
    <t>Average exchange rate Q1 2016</t>
  </si>
  <si>
    <t>Closing exchange rate Q1 2016</t>
  </si>
  <si>
    <t>Kurs zamknięcia Q2 2016</t>
  </si>
  <si>
    <t>Kurs średni Q1-Q2 2016</t>
  </si>
  <si>
    <t>Average exchange rate Q1-Q2 2016</t>
  </si>
  <si>
    <t>Closing exchange rate Q2 2016</t>
  </si>
  <si>
    <t>Kurs średni Q1-Q3 2016</t>
  </si>
  <si>
    <t>Kurs zamknięcia Q3 2016</t>
  </si>
  <si>
    <t>Average exchange rate Q1-Q3 2016</t>
  </si>
  <si>
    <t>Closing exchange rate Q3 2016</t>
  </si>
  <si>
    <t>Kurs średni Q1-Q4 2016</t>
  </si>
  <si>
    <t>Kurs zamknięcia Q4 2016</t>
  </si>
  <si>
    <t>Average exchange rate Q1-Q4 2016</t>
  </si>
  <si>
    <t>Closing exchange rate Q4 2016</t>
  </si>
  <si>
    <t>Other non-financial assets</t>
  </si>
  <si>
    <t>Inwestycje wyceniane metodą praw własności</t>
  </si>
  <si>
    <t>Investments valued using equity method</t>
  </si>
  <si>
    <t>Zysk przed opodatkowaniem i udziałem w wynikach jednostek stowarzyszonych i wspólnych przedsięwzięć</t>
  </si>
  <si>
    <t>Profit before tax and share of profits of associates and joint ventures</t>
  </si>
  <si>
    <t>Wpływy z realizacji programu opcji pracowniczych</t>
  </si>
  <si>
    <t>Kurs średni Q1 2017</t>
  </si>
  <si>
    <t>Kurs zamknięcia Q1 2017</t>
  </si>
  <si>
    <t>Average exchange rate Q1 2017</t>
  </si>
  <si>
    <t>Closing exchange rate Q1 2017</t>
  </si>
  <si>
    <t>Wykup dłużnych papierów wartościowych</t>
  </si>
  <si>
    <t>Wpływy ze sprzedaży akcji/udziałów w jednostkach powiązanych</t>
  </si>
  <si>
    <t>Kurs średni Q1-Q2 2017</t>
  </si>
  <si>
    <t>Kurs zamknięcia Q2 2017</t>
  </si>
  <si>
    <t>Proceeds from share-based payments</t>
  </si>
  <si>
    <t>Dividends paid out to the shareholders of Parent Company</t>
  </si>
  <si>
    <t xml:space="preserve">Pozostałe długoterminowe aktywa finansowe </t>
  </si>
  <si>
    <t>Kurs średni Q1-Q3 2017</t>
  </si>
  <si>
    <t>Kurs zamknięcia Q3 2017</t>
  </si>
  <si>
    <t>Write-off of consolidated goodwill</t>
  </si>
  <si>
    <t>Odpis z tytułu utraty wartości firmy</t>
  </si>
  <si>
    <t>Zysk na utracie kontroli nad spółkami zależnymi</t>
  </si>
  <si>
    <t>Gain on lose of control over subsidiaries</t>
  </si>
  <si>
    <t>Zyski/straty z tytułu likwidacji rzeczowych aktywów trwałych i wartości niematerialnych</t>
  </si>
  <si>
    <t>Wpływy z tytułu emisji dłużnych papierów wartościowych</t>
  </si>
  <si>
    <t>Kurs średni Q1-Q4 2017</t>
  </si>
  <si>
    <t>Kurs zamknięcia Q4 2017</t>
  </si>
  <si>
    <t>[7] Wpływy ze sprzedaży aktywów finansowych wycenianych w wartości godziwej przez pozostałe dochody całkowite</t>
  </si>
  <si>
    <t>[8] Nabycie aktywów finansowych wycenianych w wartości godziwej przez pozostałe dochody całkowite</t>
  </si>
  <si>
    <t>Nabycie rzeczowych AT i WN [2] oraz NI [6]</t>
  </si>
  <si>
    <t>Kurs średni Q1 2018</t>
  </si>
  <si>
    <t>Kurs zamknięcia Q1 2018</t>
  </si>
  <si>
    <t>Koszty transakcji z pracownikami rozliczanych w formie instrumentów kapitałowych</t>
  </si>
  <si>
    <t>w tym amortyzacja wartości niematerialnych rozpoznanych w wyniku procesu alokacji ceny nabycia (PPA)</t>
  </si>
  <si>
    <t>of which amortization of IA recognized in purchase price allocation process (PPA)</t>
  </si>
  <si>
    <t>Costs of share-based payment transactions with employees</t>
  </si>
  <si>
    <t>Share in profits of associates and joint ventures</t>
  </si>
  <si>
    <t>Udział w wynikach jednostek stowarzyszonych i wspólnych przedsięwziąć</t>
  </si>
  <si>
    <t>Profit / loss on liquidation of FA and IA</t>
  </si>
  <si>
    <t>Repayment/redemption of debt securities</t>
  </si>
  <si>
    <t>This workbook contains financial information of the Asseco Group for the quarters of the years 2018 and 2017.</t>
  </si>
  <si>
    <r>
      <t>The sheets marked with</t>
    </r>
    <r>
      <rPr>
        <sz val="10"/>
        <color rgb="FF6298FC"/>
        <rFont val="Calibri"/>
        <family val="2"/>
        <charset val="238"/>
        <scheme val="minor"/>
      </rPr>
      <t xml:space="preserve"> </t>
    </r>
    <r>
      <rPr>
        <b/>
        <sz val="10"/>
        <color rgb="FF00A4E0"/>
        <rFont val="Calibri"/>
        <family val="2"/>
        <charset val="238"/>
        <scheme val="minor"/>
      </rPr>
      <t>blue colour</t>
    </r>
    <r>
      <rPr>
        <sz val="10"/>
        <color rgb="FF6298FC"/>
        <rFont val="Calibri"/>
        <family val="2"/>
        <charset val="238"/>
        <scheme val="minor"/>
      </rPr>
      <t xml:space="preserve"> </t>
    </r>
    <r>
      <rPr>
        <sz val="10"/>
        <color theme="1"/>
        <rFont val="Calibri"/>
        <family val="2"/>
        <charset val="238"/>
        <scheme val="minor"/>
      </rPr>
      <t>contain P&amp;L, statement of financial position and the statement of cash flow of the Asseco Group.</t>
    </r>
    <r>
      <rPr>
        <sz val="10"/>
        <rFont val="Calibri"/>
        <family val="2"/>
        <charset val="238"/>
        <scheme val="minor"/>
      </rPr>
      <t xml:space="preserve"> 
The </t>
    </r>
    <r>
      <rPr>
        <b/>
        <sz val="10"/>
        <rFont val="Calibri"/>
        <family val="2"/>
        <charset val="238"/>
      </rPr>
      <t>Segments</t>
    </r>
    <r>
      <rPr>
        <sz val="10"/>
        <rFont val="Calibri"/>
        <family val="2"/>
        <charset val="238"/>
      </rPr>
      <t xml:space="preserve"> sheet contains data on the groups' operating segments. 
The </t>
    </r>
    <r>
      <rPr>
        <b/>
        <sz val="10"/>
        <rFont val="Calibri"/>
        <family val="2"/>
        <charset val="238"/>
      </rPr>
      <t>RevenuesAndCosts</t>
    </r>
    <r>
      <rPr>
        <sz val="10"/>
        <rFont val="Calibri"/>
        <family val="2"/>
        <charset val="238"/>
      </rPr>
      <t xml:space="preserve"> sheet presents details for the items of revenues and operating costs.
The exchange rates of the foreign subsidiaries' functional currencies as at the balance sheet date and the average exchange rates used in years 2015-2018 are presented in the </t>
    </r>
    <r>
      <rPr>
        <i/>
        <sz val="10"/>
        <rFont val="Calibri"/>
        <family val="2"/>
        <charset val="238"/>
      </rPr>
      <t>Exchange Rates</t>
    </r>
    <r>
      <rPr>
        <sz val="10"/>
        <rFont val="Calibri"/>
        <family val="2"/>
        <charset val="238"/>
      </rPr>
      <t xml:space="preserve"> sheet.</t>
    </r>
  </si>
  <si>
    <t>Average exchange rate Q1-Q2 2017</t>
  </si>
  <si>
    <t>Closing exchange rate Q2 2017</t>
  </si>
  <si>
    <t>Average exchange rate Q1-Q3 2017</t>
  </si>
  <si>
    <t>Closing exchange rate Q3 2017</t>
  </si>
  <si>
    <t>Average exchange rate Q1-Q4 2017</t>
  </si>
  <si>
    <t>Closing exchange rate Q4 2017</t>
  </si>
  <si>
    <t>Average exchange rate Q1 2018</t>
  </si>
  <si>
    <t>Closing exchange rate Q1 2018</t>
  </si>
  <si>
    <t>Proceeds from sale of investment in subsidiaries</t>
  </si>
  <si>
    <t>Goodwill ( in comparative periods balance as at 31.12.2017)</t>
  </si>
  <si>
    <t>Average exchange rate Q2 2018</t>
  </si>
  <si>
    <t>Closing exchange rate Q2 2018</t>
  </si>
  <si>
    <t>Kurs zamknięcia Q2 2018</t>
  </si>
  <si>
    <t>Segment Asseco Poland</t>
  </si>
  <si>
    <t>Segment Asseco International</t>
  </si>
  <si>
    <t>Segment Formula Systems</t>
  </si>
  <si>
    <t>Aktywa z tytułu umów z klientami</t>
  </si>
  <si>
    <t>Contract assets</t>
  </si>
  <si>
    <t>Zobowiązania z tytułu umów z klientami</t>
  </si>
  <si>
    <t>Contract liabilities</t>
  </si>
  <si>
    <t>[7] Proceeds from disposal of financial assets valued at fair value through other comprehensive income</t>
  </si>
  <si>
    <t>[8] Purchase of financial assets valued at fair value through other comprehensive income</t>
  </si>
  <si>
    <t>[10] Nabycie inwestycji w pozostałe instrumenty dłużne wyceniane w zamortyzowanym koszcie</t>
  </si>
  <si>
    <t>Wydatki na nabycie inwestycji w instrumenty dłużne [10]</t>
  </si>
  <si>
    <t>Acquisition of ivestments in debt instruments measured at amortised cost [10]</t>
  </si>
  <si>
    <t>[9] Wpływ ze sprzedaży inwestycji w pozostałe instrumenty dłużne wyceniane w zamortyzowanym koszcie</t>
  </si>
  <si>
    <t xml:space="preserve">[9] Disposal of other debt instruments carried  valued at amortized cost
</t>
  </si>
  <si>
    <t>Wpływ ze sprzedaży pozostałych instrumentów dłużnych [9]</t>
  </si>
  <si>
    <t>Disposal of other debt instruments [9]</t>
  </si>
  <si>
    <t>Wpływ z tytułu emisji kapitału</t>
  </si>
  <si>
    <t>Proceeds from issue of capital</t>
  </si>
  <si>
    <t>Kurs zamknięcia Q3 2018</t>
  </si>
  <si>
    <t>Kurs zamknięcia Q4 2018</t>
  </si>
  <si>
    <t>Dotacje zwrócone</t>
  </si>
  <si>
    <t>Grants returned</t>
  </si>
  <si>
    <t>Kurs średni Q1 2019</t>
  </si>
  <si>
    <t>Kurs zamknięcia Q1 2019</t>
  </si>
  <si>
    <t>Q1 2019</t>
  </si>
  <si>
    <t>Aktywa z tytułu prawa do użytkowania</t>
  </si>
  <si>
    <t>Right-to-use assets</t>
  </si>
  <si>
    <t>Kurs zamknięcia Q2 2019</t>
  </si>
  <si>
    <t>Q2 2019</t>
  </si>
  <si>
    <t>Wpływy ze sprzedaży/rozliczenia aktywów finansowych [3] / [7]</t>
  </si>
  <si>
    <t>Wydatki na nabycie/wydatki z tytułu rozliczenia aktywów finansowych [4] / [8]</t>
  </si>
  <si>
    <t>Wpływ ze sprzedaży pozostałych aktywów finansowych</t>
  </si>
  <si>
    <t>Proceeds from sale of other financial assets</t>
  </si>
  <si>
    <t>[10] Acquisition of investment in other debt instruments valued at amortized cost</t>
  </si>
  <si>
    <t>Disposal/settlement of financial assets [3] / [7]</t>
  </si>
  <si>
    <t>Acquisition/settlement of financial assets [4] / [8]</t>
  </si>
  <si>
    <t>Kurs zamknięcia Q3 2019</t>
  </si>
  <si>
    <t>Q3 2019</t>
  </si>
  <si>
    <t>Average exchange rate Q3 2018</t>
  </si>
  <si>
    <t>Closing exchange rate Q3 2018</t>
  </si>
  <si>
    <t>Average exchange rate Q4 2018</t>
  </si>
  <si>
    <t>Closing exchange rate Q4 2018</t>
  </si>
  <si>
    <t>Closing exchange rate Q1 2019</t>
  </si>
  <si>
    <t>Average exchange rate Q1 2019</t>
  </si>
  <si>
    <t>Average exchange rate Q2 2019</t>
  </si>
  <si>
    <t>Closing exchange rate Q2 2019</t>
  </si>
  <si>
    <t>Average exchange rate Q3 2019</t>
  </si>
  <si>
    <t>Closing exchange rate Q3 2019</t>
  </si>
  <si>
    <t>Kurs zamknięcia Q4 2019</t>
  </si>
  <si>
    <t>Kurs średni Q1-Q2 2018</t>
  </si>
  <si>
    <t>Kurs średni Q1-Q3 2018</t>
  </si>
  <si>
    <t>Kurs średni Q1-Q4 2018</t>
  </si>
  <si>
    <t>Kurs średni Q1-Q2 2019</t>
  </si>
  <si>
    <t>Kurs średni Q1-Q3 2019</t>
  </si>
  <si>
    <t>Kurs średni Q1-Q4 2019</t>
  </si>
  <si>
    <t>Q4 2019</t>
  </si>
  <si>
    <t>Pozostałe przychody operacyjne*</t>
  </si>
  <si>
    <t>Pozostałe koszty operacyjne (-)*</t>
  </si>
  <si>
    <t>*W ramach pozostałej działalności operacyjnej dokonano spersaldowania wyniku (przychodów i kosztów) na sprzedaży środków trwałych, wartości niematerialnych oraz aktywów z tytułu prawa do użytkowania</t>
  </si>
  <si>
    <t>Other operating income*</t>
  </si>
  <si>
    <t>Other operating expenses*</t>
  </si>
  <si>
    <t>* As part of other operating activities, the result (income and expenses) on the sale of property, plant and equipment, intangible assets and assets due to the right of use was offset.</t>
  </si>
  <si>
    <t>Q1 2020</t>
  </si>
  <si>
    <t>Kurs średni Q1 2020</t>
  </si>
  <si>
    <t>Kurs zamknięcia Q1 2020</t>
  </si>
  <si>
    <t>Pozostałe zobowiązania finansowe</t>
  </si>
  <si>
    <t>Last 12 months</t>
  </si>
  <si>
    <t>Q1 2018</t>
  </si>
  <si>
    <t>Q2 2018</t>
  </si>
  <si>
    <t>Q3 2018</t>
  </si>
  <si>
    <t>Q4 2018</t>
  </si>
  <si>
    <t>Środki pieniężne i ich ekwiwalenty netto na początek danego okresu</t>
  </si>
  <si>
    <t>Środki pieniężne i ich ekwiwalenty netto na koniec danego okresu</t>
  </si>
  <si>
    <t xml:space="preserve">Cash and cash equivalents at the end of the period
</t>
  </si>
  <si>
    <t xml:space="preserve">Cash and cash equivalents at the beginning of the period
</t>
  </si>
  <si>
    <t>Zysk operacyjny</t>
  </si>
  <si>
    <t>Zysk operacyjny non-IFRS</t>
  </si>
  <si>
    <t>Zysk netto 100%</t>
  </si>
  <si>
    <t>Zysk netto kontrybucja do Asseco Poland</t>
  </si>
  <si>
    <t>Zysk netto kontrybucja do Asseco Poland non-IFRS</t>
  </si>
  <si>
    <t>Rynek polski</t>
  </si>
  <si>
    <t xml:space="preserve">Asseco Poland (bez dywidend) </t>
  </si>
  <si>
    <t>Asseco Data Systems</t>
  </si>
  <si>
    <t>Asseco Data Systems PF</t>
  </si>
  <si>
    <t>korekty</t>
  </si>
  <si>
    <t>Rynek izraelski</t>
  </si>
  <si>
    <t xml:space="preserve">Matrix IT </t>
  </si>
  <si>
    <t xml:space="preserve">Magic Software </t>
  </si>
  <si>
    <t xml:space="preserve">Sapiens Int. </t>
  </si>
  <si>
    <t>korekta konsolidacyjna</t>
  </si>
  <si>
    <t>Inne rynki międzynarodowe</t>
  </si>
  <si>
    <t>Rynek środkowoeurop.</t>
  </si>
  <si>
    <t>Rynek południowo-wschodniej Europy</t>
  </si>
  <si>
    <t>Rynek zachodniooeuropejski</t>
  </si>
  <si>
    <t>Rynek wschodnioeuropejski</t>
  </si>
  <si>
    <t>Pozostałe spółki</t>
  </si>
  <si>
    <t>Korekta konsolidacyjna</t>
  </si>
  <si>
    <t>Grupa Asseco</t>
  </si>
  <si>
    <t xml:space="preserve">Asseco Poland (excl. dividends) </t>
  </si>
  <si>
    <t>adjustment</t>
  </si>
  <si>
    <t>Central Europe</t>
  </si>
  <si>
    <t>South Eastern Europe</t>
  </si>
  <si>
    <t>Western Europe</t>
  </si>
  <si>
    <t>Eastern Europe</t>
  </si>
  <si>
    <t>Asseco Group</t>
  </si>
  <si>
    <t>Operating profit non-IFRS</t>
  </si>
  <si>
    <t>Net profit 100%</t>
  </si>
  <si>
    <t>Contribution to net profit of ACP</t>
  </si>
  <si>
    <t>Contribution to net profit non-IFRS of ACP</t>
  </si>
  <si>
    <t>Kurs zamknięcia Q2 2020</t>
  </si>
  <si>
    <t>Kurs średni Q1-Q2 2020</t>
  </si>
  <si>
    <t>Q2 2020</t>
  </si>
  <si>
    <t>Środki pieniężne i ich ekwiwalenty netto na dzień 1 lipca</t>
  </si>
  <si>
    <t>Cash and cash equivalents at 1 July</t>
  </si>
  <si>
    <t>Środki pieniężne i ich ekwiwalenty netto na dzień 30 czerwca</t>
  </si>
  <si>
    <t>Cash and cash equivalents at 30 June</t>
  </si>
  <si>
    <t xml:space="preserve">W niniejszym pliku zaprezentowane są dane finansowe Grupy Asseco za kwartały lat 2020, 2019 i 2018. </t>
  </si>
  <si>
    <r>
      <t xml:space="preserve">Arkusze oznaczone kolorem </t>
    </r>
    <r>
      <rPr>
        <b/>
        <sz val="10"/>
        <color rgb="FF00A4E0"/>
        <rFont val="Calibri"/>
        <family val="2"/>
        <charset val="238"/>
        <scheme val="minor"/>
      </rPr>
      <t>niebieskim</t>
    </r>
    <r>
      <rPr>
        <sz val="10"/>
        <color rgb="FF6298FC"/>
        <rFont val="Calibri"/>
        <family val="2"/>
        <charset val="238"/>
        <scheme val="minor"/>
      </rPr>
      <t xml:space="preserve"> </t>
    </r>
    <r>
      <rPr>
        <sz val="10"/>
        <color theme="1"/>
        <rFont val="Calibri"/>
        <family val="2"/>
        <charset val="238"/>
        <scheme val="minor"/>
      </rPr>
      <t xml:space="preserve">zawierają P&amp;L, Bilans i Rachunek przepływów pieniężnych (w tym Rachunek przepływów pieniężnych za okres ostatnich 12 miesięcy).
W arkuszu </t>
    </r>
    <r>
      <rPr>
        <b/>
        <sz val="10"/>
        <color theme="1"/>
        <rFont val="Calibri"/>
        <family val="2"/>
        <charset val="238"/>
      </rPr>
      <t>Segments</t>
    </r>
    <r>
      <rPr>
        <sz val="10"/>
        <rFont val="Calibri"/>
        <family val="2"/>
        <charset val="238"/>
        <scheme val="minor"/>
      </rPr>
      <t xml:space="preserve">, znajdują się informacje dotyczące segmentów operacyjnych grupy. 
Arkusz </t>
    </r>
    <r>
      <rPr>
        <b/>
        <sz val="10"/>
        <rFont val="Calibri"/>
        <family val="2"/>
        <charset val="238"/>
        <scheme val="minor"/>
      </rPr>
      <t>RevenuesAndCosts</t>
    </r>
    <r>
      <rPr>
        <sz val="10"/>
        <rFont val="Calibri"/>
        <family val="2"/>
        <charset val="238"/>
        <scheme val="minor"/>
      </rPr>
      <t xml:space="preserve"> zawiera dane uszczegóławiające do pozycji przychodów i kosztów operacyjnych.
Kursy walut funkcjonalnych zagranicznych jednostek zależnych obowiązujące na dni bilansowe oraz kursy średnie stosowane w latach 2015-2020 zamieszczone są w arkuszu Exchange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</si>
</sst>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_);\(#,##0.0\);&quot;-&quot;"/>
    <numFmt numFmtId="165" formatCode="#,##0.0000_);\(#,##0.0000\);&quot;-&quot;"/>
    <numFmt numFmtId="166" formatCode="#,##0.0"/>
    <numFmt numFmtId="167" formatCode="0.0"/>
    <numFmt numFmtId="168" formatCode="\+#,##0.0;\-###0.0;0.0"/>
    <numFmt numFmtId="169" formatCode="#,##0.0,,"/>
    <numFmt numFmtId="170" formatCode="#,##0,,"/>
  </numFmts>
  <fonts count="46" x14ac:knownFonts="1">
    <font>
      <sz val="10"/>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scheme val="minor"/>
    </font>
    <font>
      <b/>
      <sz val="8"/>
      <name val="Calibri"/>
      <family val="2"/>
      <charset val="238"/>
      <scheme val="minor"/>
    </font>
    <font>
      <b/>
      <sz val="10"/>
      <color theme="1"/>
      <name val="Calibri"/>
      <family val="2"/>
      <charset val="238"/>
      <scheme val="minor"/>
    </font>
    <font>
      <b/>
      <sz val="10"/>
      <color theme="0"/>
      <name val="Calibri"/>
      <family val="2"/>
      <charset val="238"/>
      <scheme val="minor"/>
    </font>
    <font>
      <b/>
      <sz val="10"/>
      <color theme="1" tint="0.24994659260841701"/>
      <name val="Calibri"/>
      <family val="2"/>
      <charset val="238"/>
      <scheme val="minor"/>
    </font>
    <font>
      <i/>
      <sz val="10"/>
      <color theme="1"/>
      <name val="Calibri"/>
      <family val="2"/>
      <charset val="238"/>
      <scheme val="minor"/>
    </font>
    <font>
      <b/>
      <sz val="10"/>
      <name val="Calibri"/>
      <family val="2"/>
      <charset val="238"/>
      <scheme val="minor"/>
    </font>
    <font>
      <sz val="8"/>
      <color theme="1" tint="0.24994659260841701"/>
      <name val="Calibri"/>
      <family val="2"/>
      <charset val="238"/>
      <scheme val="minor"/>
    </font>
    <font>
      <sz val="10"/>
      <name val="Calibri"/>
      <family val="2"/>
      <charset val="238"/>
      <scheme val="minor"/>
    </font>
    <font>
      <sz val="10"/>
      <color rgb="FF000000"/>
      <name val="Calibri"/>
      <family val="2"/>
      <charset val="238"/>
    </font>
    <font>
      <b/>
      <sz val="14"/>
      <color theme="1"/>
      <name val="Calibri"/>
      <family val="2"/>
      <charset val="238"/>
      <scheme val="minor"/>
    </font>
    <font>
      <b/>
      <sz val="8"/>
      <color theme="1"/>
      <name val="Calibri"/>
      <family val="2"/>
      <charset val="238"/>
      <scheme val="minor"/>
    </font>
    <font>
      <b/>
      <i/>
      <sz val="8"/>
      <color theme="1"/>
      <name val="Calibri"/>
      <family val="2"/>
      <charset val="238"/>
      <scheme val="minor"/>
    </font>
    <font>
      <b/>
      <i/>
      <sz val="8"/>
      <name val="Calibri"/>
      <family val="2"/>
      <charset val="238"/>
    </font>
    <font>
      <u/>
      <sz val="10"/>
      <color theme="10"/>
      <name val="Calibri"/>
      <family val="2"/>
      <charset val="238"/>
      <scheme val="minor"/>
    </font>
    <font>
      <u/>
      <sz val="10"/>
      <color theme="3"/>
      <name val="Calibri"/>
      <family val="2"/>
      <charset val="238"/>
      <scheme val="minor"/>
    </font>
    <font>
      <sz val="10"/>
      <color rgb="FF6298FC"/>
      <name val="Calibri"/>
      <family val="2"/>
      <charset val="238"/>
      <scheme val="minor"/>
    </font>
    <font>
      <sz val="8"/>
      <color rgb="FF000000"/>
      <name val="Tahoma"/>
      <family val="2"/>
      <charset val="238"/>
    </font>
    <font>
      <b/>
      <i/>
      <sz val="10"/>
      <color theme="1" tint="0.34998626667073579"/>
      <name val="Calibri"/>
      <family val="2"/>
      <charset val="238"/>
      <scheme val="minor"/>
    </font>
    <font>
      <i/>
      <sz val="10"/>
      <color theme="1" tint="0.34998626667073579"/>
      <name val="Calibri"/>
      <family val="2"/>
      <charset val="238"/>
      <scheme val="minor"/>
    </font>
    <font>
      <sz val="10"/>
      <name val="Times New Roman"/>
      <family val="1"/>
      <charset val="238"/>
    </font>
    <font>
      <sz val="8"/>
      <name val="Arial"/>
      <family val="2"/>
      <charset val="238"/>
    </font>
    <font>
      <sz val="8"/>
      <color theme="1"/>
      <name val="Calibri"/>
      <family val="2"/>
      <charset val="238"/>
      <scheme val="minor"/>
    </font>
    <font>
      <b/>
      <sz val="9"/>
      <color theme="0"/>
      <name val="Calibri"/>
      <family val="2"/>
      <charset val="238"/>
      <scheme val="minor"/>
    </font>
    <font>
      <b/>
      <sz val="10"/>
      <color theme="1"/>
      <name val="Calibri"/>
      <family val="2"/>
      <charset val="238"/>
    </font>
    <font>
      <sz val="9"/>
      <name val="Calibri"/>
      <family val="2"/>
      <charset val="238"/>
      <scheme val="minor"/>
    </font>
    <font>
      <b/>
      <sz val="10"/>
      <color rgb="FF00A4E0"/>
      <name val="Calibri"/>
      <family val="2"/>
      <charset val="238"/>
      <scheme val="minor"/>
    </font>
    <font>
      <sz val="10"/>
      <name val="Calibri"/>
      <family val="2"/>
      <charset val="238"/>
    </font>
    <font>
      <b/>
      <sz val="10"/>
      <name val="Calibri"/>
      <family val="2"/>
      <charset val="238"/>
    </font>
    <font>
      <i/>
      <sz val="10"/>
      <name val="Calibri"/>
      <family val="2"/>
      <charset val="238"/>
    </font>
    <font>
      <sz val="18"/>
      <name val="Arial"/>
      <family val="2"/>
      <charset val="238"/>
    </font>
    <font>
      <b/>
      <sz val="10"/>
      <color rgb="FFFFFFFF"/>
      <name val="Calibri"/>
      <family val="2"/>
      <charset val="238"/>
    </font>
    <font>
      <b/>
      <sz val="8"/>
      <color rgb="FF333333"/>
      <name val="Calibri"/>
      <family val="2"/>
      <charset val="238"/>
    </font>
    <font>
      <sz val="10"/>
      <color rgb="FF129DCD"/>
      <name val="Calibri"/>
      <family val="2"/>
      <charset val="238"/>
    </font>
    <font>
      <sz val="10"/>
      <color rgb="FF58595B"/>
      <name val="Calibri"/>
      <family val="2"/>
      <charset val="238"/>
    </font>
    <font>
      <sz val="9"/>
      <color rgb="FF333333"/>
      <name val="Calibri"/>
      <family val="2"/>
      <charset val="238"/>
    </font>
    <font>
      <i/>
      <sz val="11"/>
      <color theme="0" tint="-0.499984740745262"/>
      <name val="Calibri"/>
      <family val="2"/>
      <charset val="238"/>
      <scheme val="minor"/>
    </font>
    <font>
      <i/>
      <sz val="9"/>
      <color theme="0" tint="-0.499984740745262"/>
      <name val="Calibri"/>
      <family val="2"/>
      <charset val="238"/>
    </font>
    <font>
      <i/>
      <sz val="10"/>
      <color theme="0" tint="-0.499984740745262"/>
      <name val="Calibri"/>
      <family val="2"/>
      <charset val="238"/>
    </font>
    <font>
      <sz val="10"/>
      <color theme="1" tint="0.249977111117893"/>
      <name val="Calibri"/>
      <family val="2"/>
      <charset val="238"/>
      <scheme val="minor"/>
    </font>
    <font>
      <b/>
      <sz val="10"/>
      <color rgb="FF129DCD"/>
      <name val="Calibri"/>
      <family val="2"/>
      <charset val="238"/>
    </font>
    <font>
      <b/>
      <sz val="18"/>
      <name val="Arial"/>
      <family val="2"/>
      <charset val="238"/>
    </font>
    <font>
      <b/>
      <sz val="10"/>
      <color theme="1" tint="0.249977111117893"/>
      <name val="Calibri"/>
      <family val="2"/>
      <charset val="238"/>
      <scheme val="minor"/>
    </font>
  </fonts>
  <fills count="12">
    <fill>
      <patternFill patternType="none"/>
    </fill>
    <fill>
      <patternFill patternType="gray125"/>
    </fill>
    <fill>
      <patternFill patternType="solid">
        <fgColor theme="0" tint="-0.14996795556505021"/>
        <bgColor indexed="64"/>
      </patternFill>
    </fill>
    <fill>
      <patternFill patternType="solid">
        <fgColor theme="8" tint="0.59996337778862885"/>
        <bgColor indexed="64"/>
      </patternFill>
    </fill>
    <fill>
      <patternFill patternType="solid">
        <fgColor rgb="FF6298FC"/>
        <bgColor indexed="64"/>
      </patternFill>
    </fill>
    <fill>
      <patternFill patternType="solid">
        <fgColor theme="0"/>
        <bgColor indexed="64"/>
      </patternFill>
    </fill>
    <fill>
      <patternFill patternType="solid">
        <fgColor rgb="FF00A4E0"/>
        <bgColor indexed="64"/>
      </patternFill>
    </fill>
    <fill>
      <patternFill patternType="solid">
        <fgColor rgb="FFBDEEFF"/>
        <bgColor indexed="64"/>
      </patternFill>
    </fill>
    <fill>
      <patternFill patternType="solid">
        <fgColor rgb="FFFFFF00"/>
        <bgColor indexed="64"/>
      </patternFill>
    </fill>
    <fill>
      <patternFill patternType="solid">
        <fgColor rgb="FF14B1E7"/>
        <bgColor indexed="64"/>
      </patternFill>
    </fill>
    <fill>
      <patternFill patternType="solid">
        <fgColor theme="4" tint="0.79998168889431442"/>
        <bgColor indexed="64"/>
      </patternFill>
    </fill>
    <fill>
      <patternFill patternType="solid">
        <fgColor rgb="FFF2F2F2"/>
        <bgColor indexed="64"/>
      </patternFill>
    </fill>
  </fills>
  <borders count="12">
    <border>
      <left/>
      <right/>
      <top/>
      <bottom/>
      <diagonal/>
    </border>
    <border>
      <left/>
      <right/>
      <top/>
      <bottom style="medium">
        <color rgb="FF6298FC"/>
      </bottom>
      <diagonal/>
    </border>
    <border>
      <left style="thin">
        <color theme="2"/>
      </left>
      <right style="thin">
        <color theme="2"/>
      </right>
      <top style="thin">
        <color theme="2"/>
      </top>
      <bottom style="thin">
        <color theme="2"/>
      </bottom>
      <diagonal/>
    </border>
    <border>
      <left/>
      <right/>
      <top/>
      <bottom style="thick">
        <color rgb="FF00A4E0"/>
      </bottom>
      <diagonal/>
    </border>
    <border>
      <left/>
      <right/>
      <top/>
      <bottom style="medium">
        <color rgb="FF00A4E0"/>
      </bottom>
      <diagonal/>
    </border>
    <border>
      <left/>
      <right/>
      <top/>
      <bottom style="thin">
        <color rgb="FFBFBFBF"/>
      </bottom>
      <diagonal/>
    </border>
    <border>
      <left/>
      <right/>
      <top style="thin">
        <color rgb="FFBFBFBF"/>
      </top>
      <bottom style="dotted">
        <color rgb="FFBFBFBF"/>
      </bottom>
      <diagonal/>
    </border>
    <border>
      <left/>
      <right/>
      <top style="dotted">
        <color rgb="FFBFBFBF"/>
      </top>
      <bottom style="dotted">
        <color rgb="FFBFBFBF"/>
      </bottom>
      <diagonal/>
    </border>
    <border>
      <left/>
      <right/>
      <top style="dotted">
        <color rgb="FFBFBFBF"/>
      </top>
      <bottom style="thin">
        <color rgb="FFBFBFBF"/>
      </bottom>
      <diagonal/>
    </border>
    <border>
      <left/>
      <right/>
      <top style="medium">
        <color rgb="FFBFBFBF"/>
      </top>
      <bottom style="medium">
        <color rgb="FFBFBFBF"/>
      </bottom>
      <diagonal/>
    </border>
    <border>
      <left/>
      <right/>
      <top style="medium">
        <color rgb="FFBFBFBF"/>
      </top>
      <bottom/>
      <diagonal/>
    </border>
    <border>
      <left/>
      <right/>
      <top style="dotted">
        <color rgb="FFBFBFBF"/>
      </top>
      <bottom/>
      <diagonal/>
    </border>
  </borders>
  <cellStyleXfs count="17">
    <xf numFmtId="164" fontId="0" fillId="0" borderId="0">
      <alignment vertical="center"/>
    </xf>
    <xf numFmtId="0" fontId="6" fillId="4" borderId="0">
      <alignment horizontal="center" vertical="center"/>
    </xf>
    <xf numFmtId="0" fontId="10" fillId="3" borderId="0">
      <alignment horizontal="center" vertical="center"/>
    </xf>
    <xf numFmtId="0" fontId="3" fillId="0" borderId="0">
      <alignment vertical="center" wrapText="1"/>
    </xf>
    <xf numFmtId="0" fontId="7" fillId="2" borderId="2">
      <alignment horizontal="center" vertical="center"/>
    </xf>
    <xf numFmtId="164" fontId="5" fillId="0" borderId="1">
      <alignment vertical="center"/>
    </xf>
    <xf numFmtId="164" fontId="11" fillId="0" borderId="0">
      <alignment vertical="center"/>
    </xf>
    <xf numFmtId="0" fontId="13" fillId="0" borderId="0">
      <alignment horizontal="left" vertical="center" wrapText="1"/>
    </xf>
    <xf numFmtId="164" fontId="17" fillId="0" borderId="0" applyNumberFormat="0" applyFill="0" applyBorder="0" applyAlignment="0" applyProtection="0">
      <alignment vertical="center"/>
    </xf>
    <xf numFmtId="164" fontId="18" fillId="0" borderId="0" applyNumberFormat="0" applyBorder="0" applyAlignment="0" applyProtection="0">
      <alignment vertical="center"/>
    </xf>
    <xf numFmtId="0" fontId="9" fillId="0" borderId="0" applyBorder="0">
      <alignment horizontal="left" vertical="center" wrapText="1"/>
    </xf>
    <xf numFmtId="0" fontId="23" fillId="0" borderId="0">
      <alignment vertical="top"/>
    </xf>
    <xf numFmtId="0" fontId="23" fillId="0" borderId="0">
      <alignment vertical="top"/>
    </xf>
    <xf numFmtId="0" fontId="2" fillId="0" borderId="0"/>
    <xf numFmtId="0" fontId="2" fillId="0" borderId="0"/>
    <xf numFmtId="0" fontId="1" fillId="0" borderId="0"/>
    <xf numFmtId="0" fontId="1" fillId="0" borderId="0"/>
  </cellStyleXfs>
  <cellXfs count="208">
    <xf numFmtId="164" fontId="0" fillId="0" borderId="0" xfId="0">
      <alignment vertical="center"/>
    </xf>
    <xf numFmtId="164" fontId="0" fillId="0" borderId="0" xfId="0" applyAlignment="1">
      <alignment wrapText="1"/>
    </xf>
    <xf numFmtId="164" fontId="5" fillId="0" borderId="0" xfId="0" applyFont="1" applyAlignment="1">
      <alignment wrapText="1"/>
    </xf>
    <xf numFmtId="164" fontId="5" fillId="0" borderId="0" xfId="0" applyFont="1">
      <alignment vertical="center"/>
    </xf>
    <xf numFmtId="164" fontId="0" fillId="0" borderId="0" xfId="0" applyFont="1">
      <alignment vertical="center"/>
    </xf>
    <xf numFmtId="0" fontId="3" fillId="0" borderId="0" xfId="3">
      <alignment vertical="center" wrapText="1"/>
    </xf>
    <xf numFmtId="0" fontId="5" fillId="0" borderId="0" xfId="3" applyFont="1">
      <alignment vertical="center" wrapText="1"/>
    </xf>
    <xf numFmtId="0" fontId="8" fillId="0" borderId="0" xfId="3" applyFont="1">
      <alignment vertical="center" wrapText="1"/>
    </xf>
    <xf numFmtId="0" fontId="5" fillId="0" borderId="0" xfId="3" applyFont="1" applyAlignment="1">
      <alignment vertical="center" wrapText="1"/>
    </xf>
    <xf numFmtId="164" fontId="5" fillId="0" borderId="1" xfId="5">
      <alignment vertical="center"/>
    </xf>
    <xf numFmtId="0" fontId="3" fillId="0" borderId="0" xfId="3" applyAlignment="1">
      <alignment vertical="center" wrapText="1"/>
    </xf>
    <xf numFmtId="164" fontId="0" fillId="0" borderId="0" xfId="0">
      <alignment vertical="center"/>
    </xf>
    <xf numFmtId="164" fontId="0" fillId="0" borderId="0" xfId="0">
      <alignment vertical="center"/>
    </xf>
    <xf numFmtId="164" fontId="0" fillId="0" borderId="0" xfId="0" applyAlignment="1">
      <alignment vertical="center"/>
    </xf>
    <xf numFmtId="164" fontId="0" fillId="0" borderId="0" xfId="0" applyAlignment="1"/>
    <xf numFmtId="164" fontId="9" fillId="0" borderId="0" xfId="0" applyFont="1" applyAlignment="1">
      <alignment wrapText="1"/>
    </xf>
    <xf numFmtId="164" fontId="0" fillId="0" borderId="0" xfId="0">
      <alignment vertical="center"/>
    </xf>
    <xf numFmtId="164" fontId="17" fillId="0" borderId="0" xfId="8">
      <alignment vertical="center"/>
    </xf>
    <xf numFmtId="164" fontId="0" fillId="0" borderId="0" xfId="0" applyFill="1">
      <alignment vertical="center"/>
    </xf>
    <xf numFmtId="0" fontId="13" fillId="0" borderId="0" xfId="7">
      <alignment horizontal="left" vertical="center" wrapText="1"/>
    </xf>
    <xf numFmtId="0" fontId="9" fillId="0" borderId="0" xfId="10">
      <alignment horizontal="left" vertical="center" wrapText="1"/>
    </xf>
    <xf numFmtId="164" fontId="0" fillId="0" borderId="0" xfId="0">
      <alignment vertical="center"/>
    </xf>
    <xf numFmtId="164" fontId="0" fillId="0" borderId="0" xfId="0" applyAlignment="1">
      <alignment horizontal="center" vertical="center"/>
    </xf>
    <xf numFmtId="164" fontId="0" fillId="0" borderId="0" xfId="0" applyAlignment="1">
      <alignment horizontal="center"/>
    </xf>
    <xf numFmtId="164" fontId="0" fillId="0" borderId="0" xfId="0" applyAlignment="1">
      <alignment vertical="center" wrapText="1"/>
    </xf>
    <xf numFmtId="0" fontId="9" fillId="0" borderId="0" xfId="10" applyAlignment="1">
      <alignment horizontal="left" vertical="center" wrapText="1"/>
    </xf>
    <xf numFmtId="164" fontId="0" fillId="0" borderId="0" xfId="0" applyAlignment="1">
      <alignment horizontal="left" vertical="center" wrapText="1"/>
    </xf>
    <xf numFmtId="164" fontId="0" fillId="0" borderId="0" xfId="0" applyAlignment="1">
      <alignment horizontal="left" vertical="top"/>
    </xf>
    <xf numFmtId="164" fontId="8" fillId="0" borderId="0" xfId="0" applyFont="1">
      <alignment vertical="center"/>
    </xf>
    <xf numFmtId="164" fontId="0" fillId="0" borderId="0" xfId="0" applyAlignment="1">
      <alignment horizontal="left" vertical="center"/>
    </xf>
    <xf numFmtId="164" fontId="0" fillId="0" borderId="0" xfId="0" applyFill="1" applyAlignment="1">
      <alignment vertical="center" wrapText="1"/>
    </xf>
    <xf numFmtId="164" fontId="0" fillId="0" borderId="0" xfId="0" applyFill="1" applyAlignment="1">
      <alignment wrapText="1"/>
    </xf>
    <xf numFmtId="0" fontId="9" fillId="0" borderId="0" xfId="10" applyFill="1" applyAlignment="1">
      <alignment horizontal="left" vertical="center" wrapText="1"/>
    </xf>
    <xf numFmtId="0" fontId="6" fillId="0" borderId="0" xfId="1" applyFill="1" applyAlignment="1">
      <alignment horizontal="center" vertical="center"/>
    </xf>
    <xf numFmtId="164" fontId="0" fillId="0" borderId="0" xfId="0" applyFill="1" applyAlignment="1">
      <alignment vertical="center"/>
    </xf>
    <xf numFmtId="164" fontId="0" fillId="0" borderId="0" xfId="0" applyFill="1" applyAlignment="1">
      <alignment horizontal="center" vertical="center"/>
    </xf>
    <xf numFmtId="164" fontId="0" fillId="0" borderId="0" xfId="0" applyFill="1" applyAlignment="1">
      <alignment horizontal="left" vertical="center"/>
    </xf>
    <xf numFmtId="164" fontId="0" fillId="0" borderId="0" xfId="0" applyFill="1" applyAlignment="1">
      <alignment horizontal="center"/>
    </xf>
    <xf numFmtId="0" fontId="22" fillId="0" borderId="0" xfId="3" applyFont="1" applyAlignment="1">
      <alignment vertical="center" wrapText="1"/>
    </xf>
    <xf numFmtId="0" fontId="5" fillId="0" borderId="0" xfId="3" applyFont="1" applyAlignment="1">
      <alignment vertical="center"/>
    </xf>
    <xf numFmtId="0" fontId="3" fillId="0" borderId="0" xfId="3" applyAlignment="1">
      <alignment vertical="center"/>
    </xf>
    <xf numFmtId="0" fontId="11" fillId="0" borderId="0" xfId="3" applyFont="1" applyFill="1" applyAlignment="1">
      <alignment vertical="center"/>
    </xf>
    <xf numFmtId="0" fontId="21" fillId="0" borderId="0" xfId="3" applyFont="1" applyAlignment="1">
      <alignment vertical="center"/>
    </xf>
    <xf numFmtId="0" fontId="22" fillId="0" borderId="0" xfId="3" applyFont="1" applyAlignment="1">
      <alignment vertical="center"/>
    </xf>
    <xf numFmtId="0" fontId="5" fillId="0" borderId="0" xfId="3" applyFont="1" applyFill="1">
      <alignment vertical="center" wrapText="1"/>
    </xf>
    <xf numFmtId="164" fontId="3" fillId="0" borderId="0" xfId="0" applyFont="1" applyAlignment="1">
      <alignment vertical="center" wrapText="1"/>
    </xf>
    <xf numFmtId="0" fontId="13" fillId="0" borderId="0" xfId="7">
      <alignment horizontal="left" vertical="center" wrapText="1"/>
    </xf>
    <xf numFmtId="164" fontId="0" fillId="0" borderId="0" xfId="0" applyBorder="1">
      <alignment vertical="center"/>
    </xf>
    <xf numFmtId="164" fontId="0" fillId="0" borderId="0" xfId="0" applyFont="1" applyAlignment="1">
      <alignment vertical="center" wrapText="1"/>
    </xf>
    <xf numFmtId="0" fontId="0" fillId="0" borderId="0" xfId="3" applyFont="1">
      <alignment vertical="center" wrapText="1"/>
    </xf>
    <xf numFmtId="164" fontId="5" fillId="0" borderId="0" xfId="0" applyFont="1" applyFill="1">
      <alignment vertical="center"/>
    </xf>
    <xf numFmtId="164" fontId="0" fillId="0" borderId="0" xfId="0" applyFont="1" applyFill="1" applyAlignment="1">
      <alignment vertical="center" wrapText="1"/>
    </xf>
    <xf numFmtId="0" fontId="0" fillId="0" borderId="0" xfId="3" applyFont="1" applyFill="1">
      <alignment vertical="center" wrapText="1"/>
    </xf>
    <xf numFmtId="0" fontId="3" fillId="0" borderId="0" xfId="3" applyFill="1">
      <alignment vertical="center" wrapText="1"/>
    </xf>
    <xf numFmtId="164" fontId="0" fillId="5" borderId="0" xfId="0" applyFill="1">
      <alignment vertical="center"/>
    </xf>
    <xf numFmtId="165" fontId="0" fillId="5" borderId="0" xfId="0" applyNumberFormat="1" applyFill="1">
      <alignment vertical="center"/>
    </xf>
    <xf numFmtId="0" fontId="3" fillId="5" borderId="0" xfId="3" applyFill="1" applyAlignment="1">
      <alignment vertical="center" wrapText="1"/>
    </xf>
    <xf numFmtId="0" fontId="3" fillId="5" borderId="0" xfId="3" applyFill="1">
      <alignment vertical="center" wrapText="1"/>
    </xf>
    <xf numFmtId="164" fontId="5" fillId="5" borderId="0" xfId="0" applyFont="1" applyFill="1" applyAlignment="1">
      <alignment wrapText="1"/>
    </xf>
    <xf numFmtId="0" fontId="3" fillId="0" borderId="0" xfId="3" applyFill="1" applyAlignment="1">
      <alignment vertical="center" wrapText="1"/>
    </xf>
    <xf numFmtId="0" fontId="3" fillId="0" borderId="0" xfId="3" applyFill="1" applyAlignment="1">
      <alignment vertical="center"/>
    </xf>
    <xf numFmtId="0" fontId="0" fillId="0" borderId="0" xfId="3" applyFont="1" applyAlignment="1">
      <alignment vertical="center"/>
    </xf>
    <xf numFmtId="165" fontId="0" fillId="0" borderId="0" xfId="0" applyNumberFormat="1" applyFill="1">
      <alignment vertical="center"/>
    </xf>
    <xf numFmtId="0" fontId="24" fillId="5" borderId="0" xfId="0" applyNumberFormat="1" applyFont="1" applyFill="1" applyAlignment="1" applyProtection="1">
      <alignment vertical="top" wrapText="1"/>
      <protection locked="0"/>
    </xf>
    <xf numFmtId="164" fontId="5" fillId="0" borderId="0" xfId="0" applyFont="1" applyAlignment="1">
      <alignment vertical="center"/>
    </xf>
    <xf numFmtId="164" fontId="0" fillId="0" borderId="0" xfId="0" applyFont="1" applyFill="1" applyAlignment="1">
      <alignment vertical="center"/>
    </xf>
    <xf numFmtId="0" fontId="0" fillId="0" borderId="0" xfId="3" applyFont="1" applyFill="1" applyAlignment="1">
      <alignment vertical="center" wrapText="1"/>
    </xf>
    <xf numFmtId="164" fontId="3" fillId="0" borderId="0" xfId="0" applyFont="1" applyAlignment="1">
      <alignment vertical="center"/>
    </xf>
    <xf numFmtId="164" fontId="5" fillId="0" borderId="0" xfId="0" applyFont="1" applyFill="1" applyAlignment="1">
      <alignment vertical="center"/>
    </xf>
    <xf numFmtId="0" fontId="11" fillId="0" borderId="0" xfId="3" applyFont="1" applyFill="1" applyAlignment="1">
      <alignment vertical="center" wrapText="1"/>
    </xf>
    <xf numFmtId="0" fontId="0" fillId="0" borderId="0" xfId="3" applyFont="1" applyAlignment="1">
      <alignment vertical="center" wrapText="1"/>
    </xf>
    <xf numFmtId="0" fontId="21" fillId="0" borderId="0" xfId="3" applyFont="1" applyAlignment="1">
      <alignment vertical="center" wrapText="1"/>
    </xf>
    <xf numFmtId="164" fontId="5" fillId="5" borderId="0" xfId="0" applyFont="1" applyFill="1">
      <alignment vertical="center"/>
    </xf>
    <xf numFmtId="4" fontId="3" fillId="0" borderId="0" xfId="3" applyNumberFormat="1">
      <alignment vertical="center" wrapText="1"/>
    </xf>
    <xf numFmtId="165" fontId="0" fillId="0" borderId="0" xfId="0" applyNumberFormat="1">
      <alignment vertical="center"/>
    </xf>
    <xf numFmtId="166" fontId="5" fillId="0" borderId="0" xfId="3" applyNumberFormat="1" applyFont="1">
      <alignment vertical="center" wrapText="1"/>
    </xf>
    <xf numFmtId="166" fontId="3" fillId="0" borderId="0" xfId="3" applyNumberFormat="1" applyFont="1">
      <alignment vertical="center" wrapText="1"/>
    </xf>
    <xf numFmtId="167" fontId="3" fillId="0" borderId="0" xfId="3" applyNumberFormat="1">
      <alignment vertical="center" wrapText="1"/>
    </xf>
    <xf numFmtId="166" fontId="3" fillId="0" borderId="0" xfId="3" applyNumberFormat="1" applyAlignment="1">
      <alignment vertical="center" wrapText="1"/>
    </xf>
    <xf numFmtId="164" fontId="5" fillId="0" borderId="3" xfId="0" applyFont="1" applyBorder="1" applyAlignment="1">
      <alignment horizontal="left" vertical="center" wrapText="1"/>
    </xf>
    <xf numFmtId="164" fontId="0" fillId="0" borderId="0" xfId="0" applyFont="1" applyAlignment="1">
      <alignment horizontal="left" vertical="center" wrapText="1"/>
    </xf>
    <xf numFmtId="0" fontId="26" fillId="6" borderId="0" xfId="1" applyFont="1" applyFill="1" applyAlignment="1">
      <alignment horizontal="center" vertical="center"/>
    </xf>
    <xf numFmtId="0" fontId="28" fillId="7" borderId="0" xfId="1" applyFont="1" applyFill="1" applyAlignment="1">
      <alignment horizontal="center" vertical="center"/>
    </xf>
    <xf numFmtId="164" fontId="5" fillId="0" borderId="4" xfId="5" applyBorder="1" applyAlignment="1">
      <alignment vertical="center"/>
    </xf>
    <xf numFmtId="167" fontId="5" fillId="0" borderId="0" xfId="3" applyNumberFormat="1" applyFont="1">
      <alignment vertical="center" wrapText="1"/>
    </xf>
    <xf numFmtId="0" fontId="6" fillId="6" borderId="0" xfId="1" applyFont="1" applyFill="1" applyAlignment="1">
      <alignment horizontal="center" vertical="center"/>
    </xf>
    <xf numFmtId="167" fontId="3" fillId="0" borderId="0" xfId="3" applyNumberFormat="1" applyAlignment="1">
      <alignment vertical="center" wrapText="1"/>
    </xf>
    <xf numFmtId="0" fontId="6" fillId="5" borderId="0" xfId="1" applyFont="1" applyFill="1" applyAlignment="1">
      <alignment horizontal="center" vertical="center"/>
    </xf>
    <xf numFmtId="0" fontId="11" fillId="7" borderId="0" xfId="1" applyFont="1" applyFill="1" applyAlignment="1">
      <alignment horizontal="center" vertical="center"/>
    </xf>
    <xf numFmtId="164" fontId="3" fillId="0" borderId="0" xfId="0" applyFont="1" applyFill="1" applyAlignment="1">
      <alignment vertical="center"/>
    </xf>
    <xf numFmtId="164" fontId="3" fillId="0" borderId="0" xfId="0" applyFont="1" applyFill="1" applyAlignment="1">
      <alignment horizontal="right" vertical="center"/>
    </xf>
    <xf numFmtId="164" fontId="5" fillId="0" borderId="0" xfId="5" applyFont="1" applyFill="1" applyBorder="1" applyAlignment="1">
      <alignment vertical="center"/>
    </xf>
    <xf numFmtId="164" fontId="0" fillId="0" borderId="0" xfId="0" applyFont="1" applyFill="1" applyAlignment="1">
      <alignment horizontal="right" vertical="center" wrapText="1"/>
    </xf>
    <xf numFmtId="164" fontId="0" fillId="0" borderId="0" xfId="0" applyFont="1" applyFill="1" applyAlignment="1">
      <alignment horizontal="right" vertical="center"/>
    </xf>
    <xf numFmtId="166" fontId="5" fillId="0" borderId="0" xfId="3" applyNumberFormat="1" applyFont="1" applyAlignment="1">
      <alignment vertical="center" wrapText="1"/>
    </xf>
    <xf numFmtId="0" fontId="3" fillId="0" borderId="0" xfId="3" applyFont="1">
      <alignment vertical="center" wrapText="1"/>
    </xf>
    <xf numFmtId="0" fontId="8" fillId="0" borderId="0" xfId="3" applyFont="1" applyFill="1">
      <alignment vertical="center" wrapText="1"/>
    </xf>
    <xf numFmtId="0" fontId="8" fillId="0" borderId="0" xfId="3" applyFont="1" applyFill="1" applyAlignment="1">
      <alignment vertical="center" wrapText="1"/>
    </xf>
    <xf numFmtId="164" fontId="0" fillId="0" borderId="0" xfId="0" applyFont="1" applyAlignment="1">
      <alignment vertical="center"/>
    </xf>
    <xf numFmtId="164" fontId="8" fillId="0" borderId="0" xfId="0" applyFont="1" applyFill="1" applyAlignment="1">
      <alignment vertical="center"/>
    </xf>
    <xf numFmtId="164" fontId="3" fillId="0" borderId="0" xfId="3" applyNumberFormat="1">
      <alignment vertical="center" wrapText="1"/>
    </xf>
    <xf numFmtId="164" fontId="3" fillId="0" borderId="0" xfId="3" applyNumberFormat="1" applyFill="1">
      <alignment vertical="center" wrapText="1"/>
    </xf>
    <xf numFmtId="164" fontId="0" fillId="0" borderId="0" xfId="0" applyNumberFormat="1" applyFill="1">
      <alignment vertical="center"/>
    </xf>
    <xf numFmtId="164" fontId="3" fillId="5" borderId="0" xfId="3" applyNumberFormat="1" applyFill="1">
      <alignment vertical="center" wrapText="1"/>
    </xf>
    <xf numFmtId="164" fontId="5" fillId="0" borderId="4" xfId="5" applyNumberFormat="1" applyBorder="1" applyAlignment="1">
      <alignment vertical="center"/>
    </xf>
    <xf numFmtId="0" fontId="3" fillId="0" borderId="0" xfId="3" applyFill="1" applyAlignment="1">
      <alignment horizontal="left" vertical="center" wrapText="1"/>
    </xf>
    <xf numFmtId="0" fontId="22" fillId="0" borderId="0" xfId="3" applyFont="1" applyFill="1" applyAlignment="1">
      <alignment vertical="center" wrapText="1"/>
    </xf>
    <xf numFmtId="167" fontId="5" fillId="0" borderId="0" xfId="3" applyNumberFormat="1" applyFont="1" applyAlignment="1">
      <alignment vertical="center" wrapText="1"/>
    </xf>
    <xf numFmtId="0" fontId="13" fillId="0" borderId="0" xfId="7">
      <alignment horizontal="left" vertical="center" wrapText="1"/>
    </xf>
    <xf numFmtId="0" fontId="9" fillId="0" borderId="0" xfId="10">
      <alignment horizontal="left" vertical="center" wrapText="1"/>
    </xf>
    <xf numFmtId="0" fontId="13" fillId="0" borderId="0" xfId="7">
      <alignment horizontal="left" vertical="center" wrapText="1"/>
    </xf>
    <xf numFmtId="0" fontId="9" fillId="0" borderId="0" xfId="10">
      <alignment horizontal="left" vertical="center" wrapText="1"/>
    </xf>
    <xf numFmtId="164" fontId="5" fillId="0" borderId="4" xfId="5" applyFont="1" applyFill="1" applyBorder="1" applyAlignment="1">
      <alignment vertical="center"/>
    </xf>
    <xf numFmtId="164" fontId="5" fillId="0" borderId="3" xfId="0" applyFont="1" applyFill="1" applyBorder="1" applyAlignment="1">
      <alignment horizontal="right" vertical="center" wrapText="1"/>
    </xf>
    <xf numFmtId="164" fontId="0" fillId="0" borderId="0" xfId="0" applyFont="1" applyFill="1" applyBorder="1" applyAlignment="1">
      <alignment horizontal="right" vertical="center"/>
    </xf>
    <xf numFmtId="164" fontId="8" fillId="0" borderId="0" xfId="0" applyFont="1" applyFill="1">
      <alignment vertical="center"/>
    </xf>
    <xf numFmtId="167" fontId="5" fillId="0" borderId="0" xfId="3" applyNumberFormat="1" applyFont="1" applyFill="1">
      <alignment vertical="center" wrapText="1"/>
    </xf>
    <xf numFmtId="164" fontId="3" fillId="0" borderId="0" xfId="5" applyFont="1" applyBorder="1" applyAlignment="1">
      <alignment vertical="center"/>
    </xf>
    <xf numFmtId="0" fontId="13" fillId="0" borderId="0" xfId="7">
      <alignment horizontal="left" vertical="center" wrapText="1"/>
    </xf>
    <xf numFmtId="0" fontId="9" fillId="0" borderId="0" xfId="10">
      <alignment horizontal="left" vertical="center" wrapText="1"/>
    </xf>
    <xf numFmtId="168" fontId="5" fillId="0" borderId="0" xfId="3" applyNumberFormat="1" applyFont="1" applyFill="1" applyAlignment="1">
      <alignment vertical="center" wrapText="1"/>
    </xf>
    <xf numFmtId="166" fontId="5" fillId="0" borderId="0" xfId="3" applyNumberFormat="1" applyFont="1" applyFill="1">
      <alignment vertical="center" wrapText="1"/>
    </xf>
    <xf numFmtId="0" fontId="3" fillId="0" borderId="0" xfId="3" applyAlignment="1">
      <alignment horizontal="right" vertical="center" wrapText="1"/>
    </xf>
    <xf numFmtId="0" fontId="13" fillId="0" borderId="0" xfId="7">
      <alignment horizontal="left" vertical="center" wrapText="1"/>
    </xf>
    <xf numFmtId="0" fontId="9" fillId="0" borderId="0" xfId="10">
      <alignment horizontal="left" vertical="center" wrapText="1"/>
    </xf>
    <xf numFmtId="164" fontId="0" fillId="8" borderId="0" xfId="0" applyFill="1">
      <alignment vertical="center"/>
    </xf>
    <xf numFmtId="0" fontId="25" fillId="0" borderId="0" xfId="3" applyFont="1">
      <alignment vertical="center" wrapText="1"/>
    </xf>
    <xf numFmtId="3" fontId="26" fillId="6" borderId="0" xfId="1" applyNumberFormat="1" applyFont="1" applyFill="1" applyAlignment="1">
      <alignment horizontal="center" vertical="center"/>
    </xf>
    <xf numFmtId="164" fontId="0" fillId="0" borderId="0" xfId="0" applyFill="1" applyBorder="1">
      <alignment vertical="center"/>
    </xf>
    <xf numFmtId="0" fontId="13" fillId="0" borderId="0" xfId="7">
      <alignment horizontal="left" vertical="center" wrapText="1"/>
    </xf>
    <xf numFmtId="0" fontId="9" fillId="0" borderId="0" xfId="10">
      <alignment horizontal="left" vertical="center" wrapText="1"/>
    </xf>
    <xf numFmtId="0" fontId="26" fillId="6" borderId="0" xfId="1" applyFont="1" applyFill="1">
      <alignment horizontal="center" vertical="center"/>
    </xf>
    <xf numFmtId="0" fontId="28" fillId="7" borderId="0" xfId="1" applyFont="1" applyFill="1">
      <alignment horizontal="center" vertical="center"/>
    </xf>
    <xf numFmtId="166" fontId="5" fillId="5" borderId="0" xfId="3" applyNumberFormat="1" applyFont="1" applyFill="1">
      <alignment vertical="center" wrapText="1"/>
    </xf>
    <xf numFmtId="0" fontId="13" fillId="0" borderId="0" xfId="7">
      <alignment horizontal="left" vertical="center" wrapText="1"/>
    </xf>
    <xf numFmtId="0" fontId="9" fillId="0" borderId="0" xfId="10">
      <alignment horizontal="left" vertical="center" wrapText="1"/>
    </xf>
    <xf numFmtId="164" fontId="3" fillId="0" borderId="0" xfId="5" applyFont="1" applyBorder="1">
      <alignment vertical="center"/>
    </xf>
    <xf numFmtId="164" fontId="5" fillId="0" borderId="4" xfId="5" applyBorder="1">
      <alignment vertical="center"/>
    </xf>
    <xf numFmtId="166" fontId="3" fillId="0" borderId="0" xfId="3" applyNumberFormat="1">
      <alignment vertical="center" wrapText="1"/>
    </xf>
    <xf numFmtId="164" fontId="3" fillId="8" borderId="0" xfId="0" applyFont="1" applyFill="1" applyAlignment="1">
      <alignment horizontal="right" vertical="center"/>
    </xf>
    <xf numFmtId="0" fontId="13" fillId="0" borderId="0" xfId="7">
      <alignment horizontal="left" vertical="center" wrapText="1"/>
    </xf>
    <xf numFmtId="0" fontId="9" fillId="0" borderId="0" xfId="10">
      <alignment horizontal="left" vertical="center" wrapText="1"/>
    </xf>
    <xf numFmtId="164" fontId="3" fillId="0" borderId="0" xfId="5" applyFont="1" applyFill="1" applyBorder="1" applyAlignment="1">
      <alignment vertical="center"/>
    </xf>
    <xf numFmtId="164" fontId="5" fillId="0" borderId="4" xfId="5" applyFill="1" applyBorder="1" applyAlignment="1">
      <alignment vertical="center"/>
    </xf>
    <xf numFmtId="0" fontId="1" fillId="0" borderId="0" xfId="15"/>
    <xf numFmtId="0" fontId="33" fillId="0" borderId="0" xfId="16" applyFont="1" applyAlignment="1">
      <alignment horizontal="center" vertical="center" wrapText="1"/>
    </xf>
    <xf numFmtId="0" fontId="35" fillId="0" borderId="5" xfId="16" applyFont="1" applyBorder="1" applyAlignment="1">
      <alignment horizontal="right" vertical="center" wrapText="1" readingOrder="1"/>
    </xf>
    <xf numFmtId="0" fontId="35" fillId="0" borderId="5" xfId="16" applyFont="1" applyBorder="1" applyAlignment="1">
      <alignment horizontal="center" vertical="center" wrapText="1" readingOrder="1"/>
    </xf>
    <xf numFmtId="0" fontId="35" fillId="0" borderId="0" xfId="16" applyFont="1" applyAlignment="1">
      <alignment horizontal="center" vertical="center" wrapText="1" readingOrder="1"/>
    </xf>
    <xf numFmtId="0" fontId="35" fillId="0" borderId="0" xfId="16" applyFont="1" applyAlignment="1">
      <alignment horizontal="right" vertical="center" wrapText="1" readingOrder="1"/>
    </xf>
    <xf numFmtId="169" fontId="37" fillId="0" borderId="6" xfId="16" applyNumberFormat="1" applyFont="1" applyBorder="1" applyAlignment="1">
      <alignment horizontal="right" vertical="center" wrapText="1" readingOrder="1"/>
    </xf>
    <xf numFmtId="169" fontId="37" fillId="0" borderId="0" xfId="16" applyNumberFormat="1" applyFont="1" applyAlignment="1">
      <alignment horizontal="right" vertical="center" wrapText="1" readingOrder="1"/>
    </xf>
    <xf numFmtId="0" fontId="1" fillId="10" borderId="0" xfId="15" applyFill="1"/>
    <xf numFmtId="169" fontId="37" fillId="10" borderId="7" xfId="16" applyNumberFormat="1" applyFont="1" applyFill="1" applyBorder="1" applyAlignment="1">
      <alignment horizontal="right" vertical="center" wrapText="1" readingOrder="1"/>
    </xf>
    <xf numFmtId="169" fontId="37" fillId="10" borderId="0" xfId="16" applyNumberFormat="1" applyFont="1" applyFill="1" applyAlignment="1">
      <alignment horizontal="right" vertical="center" wrapText="1" readingOrder="1"/>
    </xf>
    <xf numFmtId="0" fontId="39" fillId="0" borderId="0" xfId="15" applyFont="1"/>
    <xf numFmtId="0" fontId="40" fillId="0" borderId="7" xfId="16" applyFont="1" applyBorder="1" applyAlignment="1">
      <alignment horizontal="right" wrapText="1" indent="1" readingOrder="1"/>
    </xf>
    <xf numFmtId="0" fontId="40" fillId="0" borderId="7" xfId="16" applyFont="1" applyBorder="1" applyAlignment="1">
      <alignment horizontal="right" indent="1" readingOrder="1"/>
    </xf>
    <xf numFmtId="169" fontId="41" fillId="0" borderId="7" xfId="16" applyNumberFormat="1" applyFont="1" applyBorder="1" applyAlignment="1">
      <alignment horizontal="right" vertical="center" wrapText="1" readingOrder="1"/>
    </xf>
    <xf numFmtId="169" fontId="41" fillId="0" borderId="0" xfId="16" applyNumberFormat="1" applyFont="1" applyAlignment="1">
      <alignment horizontal="right" vertical="center" wrapText="1" readingOrder="1"/>
    </xf>
    <xf numFmtId="169" fontId="37" fillId="0" borderId="7" xfId="16" applyNumberFormat="1" applyFont="1" applyBorder="1" applyAlignment="1">
      <alignment horizontal="right" vertical="center" wrapText="1" readingOrder="1"/>
    </xf>
    <xf numFmtId="169" fontId="42" fillId="0" borderId="7" xfId="16" applyNumberFormat="1" applyFont="1" applyBorder="1" applyAlignment="1">
      <alignment horizontal="right" vertical="center" wrapText="1"/>
    </xf>
    <xf numFmtId="169" fontId="42" fillId="0" borderId="0" xfId="16" applyNumberFormat="1" applyFont="1" applyAlignment="1">
      <alignment horizontal="right" vertical="center" wrapText="1"/>
    </xf>
    <xf numFmtId="169" fontId="42" fillId="0" borderId="8" xfId="16" applyNumberFormat="1" applyFont="1" applyBorder="1" applyAlignment="1">
      <alignment horizontal="right" vertical="center" wrapText="1"/>
    </xf>
    <xf numFmtId="169" fontId="42" fillId="0" borderId="6" xfId="16" applyNumberFormat="1" applyFont="1" applyBorder="1" applyAlignment="1">
      <alignment horizontal="right" vertical="center" wrapText="1"/>
    </xf>
    <xf numFmtId="0" fontId="33" fillId="0" borderId="7" xfId="16" applyFont="1" applyBorder="1" applyAlignment="1">
      <alignment vertical="center" wrapText="1"/>
    </xf>
    <xf numFmtId="169" fontId="42" fillId="0" borderId="7" xfId="16" applyNumberFormat="1" applyFont="1" applyBorder="1" applyAlignment="1">
      <alignment horizontal="right" vertical="center" wrapText="1" readingOrder="1"/>
    </xf>
    <xf numFmtId="169" fontId="42" fillId="0" borderId="0" xfId="16" applyNumberFormat="1" applyFont="1" applyAlignment="1">
      <alignment horizontal="right" vertical="center" wrapText="1" readingOrder="1"/>
    </xf>
    <xf numFmtId="0" fontId="33" fillId="0" borderId="0" xfId="16" applyFont="1" applyAlignment="1">
      <alignment vertical="center" wrapText="1"/>
    </xf>
    <xf numFmtId="0" fontId="38" fillId="0" borderId="0" xfId="16" applyFont="1" applyAlignment="1">
      <alignment horizontal="right" wrapText="1" readingOrder="1"/>
    </xf>
    <xf numFmtId="169" fontId="42" fillId="0" borderId="9" xfId="16" applyNumberFormat="1" applyFont="1" applyBorder="1" applyAlignment="1">
      <alignment horizontal="right" vertical="center" wrapText="1"/>
    </xf>
    <xf numFmtId="170" fontId="42" fillId="0" borderId="9" xfId="16" applyNumberFormat="1" applyFont="1" applyBorder="1" applyAlignment="1">
      <alignment horizontal="right" vertical="center" wrapText="1"/>
    </xf>
    <xf numFmtId="170" fontId="42" fillId="0" borderId="0" xfId="16" applyNumberFormat="1" applyFont="1" applyAlignment="1">
      <alignment horizontal="right" vertical="center" wrapText="1"/>
    </xf>
    <xf numFmtId="0" fontId="44" fillId="11" borderId="10" xfId="16" applyFont="1" applyFill="1" applyBorder="1" applyAlignment="1">
      <alignment horizontal="right" vertical="center" wrapText="1"/>
    </xf>
    <xf numFmtId="169" fontId="45" fillId="11" borderId="10" xfId="16" applyNumberFormat="1" applyFont="1" applyFill="1" applyBorder="1" applyAlignment="1">
      <alignment horizontal="right" vertical="center" wrapText="1"/>
    </xf>
    <xf numFmtId="170" fontId="45" fillId="11" borderId="10" xfId="16" applyNumberFormat="1" applyFont="1" applyFill="1" applyBorder="1" applyAlignment="1">
      <alignment horizontal="right" vertical="center" wrapText="1"/>
    </xf>
    <xf numFmtId="170" fontId="45" fillId="11" borderId="0" xfId="16" applyNumberFormat="1" applyFont="1" applyFill="1" applyAlignment="1">
      <alignment horizontal="right" vertical="center" wrapText="1"/>
    </xf>
    <xf numFmtId="0" fontId="40" fillId="0" borderId="11" xfId="16" applyFont="1" applyBorder="1" applyAlignment="1">
      <alignment horizontal="right" indent="1" readingOrder="1"/>
    </xf>
    <xf numFmtId="0" fontId="3" fillId="0" borderId="0" xfId="15" applyFont="1"/>
    <xf numFmtId="0" fontId="40" fillId="0" borderId="0" xfId="16" applyFont="1" applyAlignment="1">
      <alignment horizontal="right" indent="1" readingOrder="1"/>
    </xf>
    <xf numFmtId="0" fontId="1" fillId="0" borderId="0" xfId="16"/>
    <xf numFmtId="164" fontId="0" fillId="0" borderId="0" xfId="0" applyFont="1" applyAlignment="1">
      <alignment horizontal="left" vertical="top" wrapText="1"/>
    </xf>
    <xf numFmtId="164" fontId="0" fillId="0" borderId="0" xfId="0" applyFill="1" applyAlignment="1">
      <alignment horizontal="left" vertical="top" wrapText="1"/>
    </xf>
    <xf numFmtId="0" fontId="6" fillId="0" borderId="0" xfId="1" applyFill="1" applyAlignment="1">
      <alignment horizontal="center" vertical="center"/>
    </xf>
    <xf numFmtId="0" fontId="6" fillId="0" borderId="0" xfId="1" applyFill="1" applyAlignment="1">
      <alignment horizontal="center" vertical="center" wrapText="1"/>
    </xf>
    <xf numFmtId="164" fontId="0" fillId="0" borderId="0" xfId="0" applyFont="1" applyAlignment="1">
      <alignment horizontal="justify" vertical="top" wrapText="1"/>
    </xf>
    <xf numFmtId="164" fontId="0" fillId="0" borderId="0" xfId="0" applyAlignment="1">
      <alignment horizontal="left" vertical="top" wrapText="1"/>
    </xf>
    <xf numFmtId="0" fontId="13" fillId="0" borderId="0" xfId="3" applyFont="1" applyAlignment="1">
      <alignment horizontal="left" vertical="top" wrapText="1"/>
    </xf>
    <xf numFmtId="0" fontId="13" fillId="0" borderId="0" xfId="3" applyFont="1" applyAlignment="1">
      <alignment horizontal="left" vertical="center" wrapText="1"/>
    </xf>
    <xf numFmtId="0" fontId="13" fillId="0" borderId="0" xfId="7">
      <alignment horizontal="left" vertical="center" wrapText="1"/>
    </xf>
    <xf numFmtId="0" fontId="13" fillId="0" borderId="0" xfId="7" applyAlignment="1">
      <alignment horizontal="left" vertical="center" wrapText="1"/>
    </xf>
    <xf numFmtId="0" fontId="13" fillId="0" borderId="0" xfId="7" applyAlignment="1">
      <alignment horizontal="left" vertical="center"/>
    </xf>
    <xf numFmtId="0" fontId="5" fillId="0" borderId="0" xfId="3" applyFont="1" applyAlignment="1">
      <alignment horizontal="left" vertical="center"/>
    </xf>
    <xf numFmtId="0" fontId="5" fillId="0" borderId="0" xfId="3" applyFont="1" applyAlignment="1">
      <alignment horizontal="left" vertical="center" wrapText="1"/>
    </xf>
    <xf numFmtId="0" fontId="9" fillId="0" borderId="0" xfId="10">
      <alignment horizontal="left" vertical="center" wrapText="1"/>
    </xf>
    <xf numFmtId="0" fontId="38" fillId="0" borderId="7" xfId="16" applyFont="1" applyBorder="1" applyAlignment="1">
      <alignment horizontal="right" wrapText="1" readingOrder="1"/>
    </xf>
    <xf numFmtId="0" fontId="38" fillId="0" borderId="7" xfId="16" applyFont="1" applyBorder="1" applyAlignment="1">
      <alignment horizontal="right" vertical="center" wrapText="1" indent="1" readingOrder="1"/>
    </xf>
    <xf numFmtId="0" fontId="36" fillId="0" borderId="9" xfId="16" applyFont="1" applyBorder="1" applyAlignment="1">
      <alignment horizontal="left" vertical="center" wrapText="1" readingOrder="1"/>
    </xf>
    <xf numFmtId="0" fontId="43" fillId="11" borderId="10" xfId="16" applyFont="1" applyFill="1" applyBorder="1" applyAlignment="1">
      <alignment horizontal="left" wrapText="1" readingOrder="1"/>
    </xf>
    <xf numFmtId="0" fontId="36" fillId="0" borderId="6" xfId="16" applyFont="1" applyBorder="1" applyAlignment="1">
      <alignment horizontal="left" wrapText="1" readingOrder="1"/>
    </xf>
    <xf numFmtId="0" fontId="38" fillId="0" borderId="7" xfId="16" applyFont="1" applyBorder="1" applyAlignment="1">
      <alignment horizontal="right" readingOrder="1"/>
    </xf>
    <xf numFmtId="0" fontId="38" fillId="0" borderId="8" xfId="16" applyFont="1" applyBorder="1" applyAlignment="1">
      <alignment horizontal="right" vertical="center" wrapText="1" indent="1" readingOrder="1"/>
    </xf>
    <xf numFmtId="0" fontId="34" fillId="9" borderId="0" xfId="16" applyFont="1" applyFill="1" applyAlignment="1">
      <alignment horizontal="center" vertical="center" wrapText="1" readingOrder="1"/>
    </xf>
    <xf numFmtId="0" fontId="35" fillId="0" borderId="5" xfId="16" applyFont="1" applyBorder="1" applyAlignment="1">
      <alignment horizontal="center" vertical="center" wrapText="1" readingOrder="1"/>
    </xf>
    <xf numFmtId="0" fontId="38" fillId="10" borderId="7" xfId="16" applyFont="1" applyFill="1" applyBorder="1" applyAlignment="1">
      <alignment horizontal="right" wrapText="1" indent="1" readingOrder="1"/>
    </xf>
    <xf numFmtId="0" fontId="38" fillId="10" borderId="7" xfId="16" applyFont="1" applyFill="1" applyBorder="1" applyAlignment="1">
      <alignment horizontal="right" vertical="center" wrapText="1" indent="1" readingOrder="1"/>
    </xf>
    <xf numFmtId="0" fontId="33" fillId="0" borderId="0" xfId="16" applyFont="1" applyAlignment="1">
      <alignment horizontal="center" vertical="center" wrapText="1"/>
    </xf>
    <xf numFmtId="164" fontId="5" fillId="0" borderId="0" xfId="0" applyFont="1" applyAlignment="1">
      <alignment horizontal="left" vertical="center"/>
    </xf>
  </cellXfs>
  <cellStyles count="17">
    <cellStyle name="Hiperłącze" xfId="8" builtinId="8"/>
    <cellStyle name="Nazwa_segmentu" xfId="10" xr:uid="{00000000-0005-0000-0000-000002000000}"/>
    <cellStyle name="Normal 14" xfId="12" xr:uid="{00000000-0005-0000-0000-000003000000}"/>
    <cellStyle name="Normalny" xfId="0" builtinId="0" customBuiltin="1"/>
    <cellStyle name="Normalny 3 2 2 2 2 2 2 2 2 2 2 2 2 2 2 2 2" xfId="14" xr:uid="{BCF580D7-A4B2-43F8-A5D2-C4D40D3254A8}"/>
    <cellStyle name="Normalny 3 2 2 2 2 2 2 2 2 2 2 2 2 2 2 2 2 2" xfId="16" xr:uid="{190ECE56-85A6-4EDC-8549-0D65763CFF60}"/>
    <cellStyle name="Normalny 6" xfId="11" xr:uid="{00000000-0005-0000-0000-000005000000}"/>
    <cellStyle name="Normalny 7 2 2 2 2 2 2 2 2 2 2 2 2 2 2 2" xfId="13" xr:uid="{2A0F8B06-5552-45A1-B48B-6134E45152B9}"/>
    <cellStyle name="Normalny 7 2 2 2 2 2 2 2 2 2 2 2 2 2 2 2 2" xfId="15" xr:uid="{6807105C-7B69-449E-A605-E58D04169D9A}"/>
    <cellStyle name="Odwiedzone hiperłącze" xfId="9" builtinId="9" customBuiltin="1"/>
    <cellStyle name="Pozycja" xfId="3" xr:uid="{00000000-0005-0000-0000-000007000000}"/>
    <cellStyle name="Q" xfId="1" xr:uid="{00000000-0005-0000-0000-000008000000}"/>
    <cellStyle name="seg_nagl" xfId="4" xr:uid="{00000000-0005-0000-0000-000009000000}"/>
    <cellStyle name="Segment-parzysty" xfId="6" xr:uid="{00000000-0005-0000-0000-00000A000000}"/>
    <cellStyle name="tab_nagl" xfId="2" xr:uid="{00000000-0005-0000-0000-00000B000000}"/>
    <cellStyle name="Total" xfId="5" xr:uid="{00000000-0005-0000-0000-00000C000000}"/>
    <cellStyle name="Tytuł_strony" xfId="7" xr:uid="{00000000-0005-0000-0000-00000D000000}"/>
  </cellStyles>
  <dxfs count="0"/>
  <tableStyles count="0" defaultTableStyle="TableStyleMedium2" defaultPivotStyle="PivotStyleLight16"/>
  <colors>
    <mruColors>
      <color rgb="FFBDEEFF"/>
      <color rgb="FF00A4E0"/>
      <color rgb="FF6298FC"/>
      <color rgb="FF9DBFFD"/>
      <color rgb="FFF7F7F7"/>
      <color rgb="FFF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236220</xdr:colOff>
          <xdr:row>3</xdr:row>
          <xdr:rowOff>106680</xdr:rowOff>
        </xdr:from>
        <xdr:to>
          <xdr:col>1</xdr:col>
          <xdr:colOff>868680</xdr:colOff>
          <xdr:row>6</xdr:row>
          <xdr:rowOff>106680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l-PL" sz="1000" b="0" i="0" u="none" strike="noStrike" baseline="0">
                  <a:solidFill>
                    <a:srgbClr val="000000"/>
                  </a:solidFill>
                  <a:latin typeface="Calibri"/>
                  <a:cs typeface="Calibri"/>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190500</xdr:colOff>
          <xdr:row>3</xdr:row>
          <xdr:rowOff>106680</xdr:rowOff>
        </xdr:from>
        <xdr:to>
          <xdr:col>2</xdr:col>
          <xdr:colOff>845820</xdr:colOff>
          <xdr:row>6</xdr:row>
          <xdr:rowOff>106680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pl-PL" sz="1000" b="0" i="0" u="none" strike="noStrike" baseline="0">
                  <a:solidFill>
                    <a:srgbClr val="000000"/>
                  </a:solidFill>
                  <a:latin typeface="Calibri"/>
                  <a:cs typeface="Calibri"/>
                </a:rPr>
                <a: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xdr:row>
          <xdr:rowOff>0</xdr:rowOff>
        </xdr:from>
        <xdr:to>
          <xdr:col>2</xdr:col>
          <xdr:colOff>1036320</xdr:colOff>
          <xdr:row>8</xdr:row>
          <xdr:rowOff>22860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pl-PL" sz="800" b="0" i="0" u="none" strike="noStrike" baseline="0">
                  <a:solidFill>
                    <a:srgbClr val="000000"/>
                  </a:solidFill>
                  <a:latin typeface="Tahoma"/>
                  <a:cs typeface="Tahoma"/>
                </a:rPr>
                <a:t>Wybierz język / Select language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carch\dane$\Documents%20and%20Settings\agradkowska\Moje%20dokumenty\SPRAWOZDAWCZO&#346;&#262;\GRUPA%20SOFTBANK\KONSOLIDACJA_2004\SA_QS%20IV_2004\ZAKUPY\ZAKUP-WG%20KONT_IV_Q_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carch\dane$\windows\TEMP\B2002%20J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carch\dane$\Documents%20and%20Settings\pkierzkowski\Moje%20dokumenty\Bud&#380;et%202003\Plan\Podzia&#322;%20Miesi&#281;czny\Wersje%20robocze\SS%20Bud&#380;et%20SS%20%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carch\dane$\GRUPA%20KAPITA&#321;OWA\Sp&#243;&#322;ki%202002\Konsolidacja\II%20kwarta&#322;\rezerwy%20socjalne\GRUPA%20KAPITA&#321;OW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cp\asseco\temp\notesAB0139\Plan_2008_01_30_wys_control\DG\Robocze_inne\Plan_sprzeda&#380;y_2008_wersja_4%20stycznia_ACzepank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A.Kudlicki\Moje%20pliki\Instrukcje\Prognoza_GLADSTONE_27.04.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20.52.248\sm\DOCUME~1\MKURZY~1\USTAWI~1\Temp\notes6030C8\Plan%20%20%20%20%20%20sprzeda&#380;y%202006%20w.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fs\asseco\PFA\ZKG\Zamkni&#281;cia\2019\Q4\r&#243;&#380;ne\GACP%20Q4'19%20Quaterly%20data_.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OCUME~1\JKRUSZ~1\USTAWI~1\Temp\Rar$DI00.296\Prognoza_2007_01_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1\MACIEJ~1\USTAWI~1\Temp\Grupa%202005%20&amp;%20wykresyvP&amp;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p\asseco\Users\PIOTR~1.SOC\AppData\Local\Temp\notes0790F9\Numer_Klient_Projekt_Bazowy_pnl_20130222_v1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carch\dane$\Documents%20and%20Settings\agradkowska\Moje%20dokumenty\SPRAWOZDAWCZO&#346;&#262;\GRUPA%20SOFTBANK\KONSOLIDACJA_2005\formatki\MSSF_2005_FORM(Q)_VER-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carch\dane$\Q2%202008\Stand%20alone\Standalone%20FS_Q%20II'08_08.08.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p\asseco\Piotr%20Kontroling\Przygotowanie%20do%20Zarz&#261;du\Wycena%20MSR\PBI%20PBS%20PBK\R&#243;&#380;ne\rentowno&#347;&#263;%20def3000_outsourcing%20-%20v.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cp\asseco\temp\notesAB0139\Plan_2008_01_30_wys_control\DG\Plan_sprzeda&#380;y_2008_wersja_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carch\dane$\SP&#211;&#321;KA\2002\Przekszta&#322;cenie\Ra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carch\dane$\Q2%202008\Consolidation\cons_Q2'08.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_SERWIS OBROTY"/>
      <sheetName val="COMP_obroty"/>
      <sheetName val="OPTIX_obroty"/>
      <sheetName val="KOMA_obroty"/>
      <sheetName val="SAFE_obroty"/>
      <sheetName val="SFT koszty 2004"/>
      <sheetName val="PROKOM_OBROTY"/>
      <sheetName val="Epsilio_OBROTY"/>
      <sheetName val="SAWAN _obroty"/>
      <sheetName val="mediabank_obroty"/>
      <sheetName val="novum _obro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RAZEM BUDŻET"/>
      <sheetName val="JB"/>
      <sheetName val="DFI"/>
      <sheetName val="BOG"/>
      <sheetName val="DAD"/>
      <sheetName val="DKK"/>
      <sheetName val="DMA"/>
      <sheetName val="DOC"/>
      <sheetName val="DPE"/>
      <sheetName val="DPR"/>
      <sheetName val="ZAR"/>
      <sheetName val="LISTA JEDNOSTEK"/>
      <sheetName val="wzó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SKRÓCONA NAZWA PIONU/DZIAŁU</v>
          </cell>
          <cell r="B1" t="str">
            <v>MPK</v>
          </cell>
          <cell r="C1" t="str">
            <v>NAZWA PIONU/DZIAŁU</v>
          </cell>
          <cell r="D1" t="str">
            <v>OPIS</v>
          </cell>
          <cell r="E1" t="str">
            <v>UWAGI</v>
          </cell>
        </row>
        <row r="2">
          <cell r="A2" t="str">
            <v>BOG</v>
          </cell>
          <cell r="B2">
            <v>710</v>
          </cell>
          <cell r="C2" t="str">
            <v>Budżet Ogólny</v>
          </cell>
          <cell r="D2" t="str">
            <v>BUDŻET MPK</v>
          </cell>
        </row>
        <row r="3">
          <cell r="A3" t="str">
            <v>DAD</v>
          </cell>
          <cell r="B3">
            <v>421</v>
          </cell>
          <cell r="C3" t="str">
            <v>Dział Administracji i CBZ</v>
          </cell>
          <cell r="D3" t="str">
            <v>BUDŻET MPK</v>
          </cell>
        </row>
        <row r="4">
          <cell r="A4" t="str">
            <v>DADD</v>
          </cell>
          <cell r="B4">
            <v>420</v>
          </cell>
          <cell r="C4" t="str">
            <v>Dział Administracyjno-Prawny Dyrektor</v>
          </cell>
          <cell r="D4" t="str">
            <v>BUDŻET MPK</v>
          </cell>
        </row>
        <row r="5">
          <cell r="A5" t="str">
            <v>DDI</v>
          </cell>
          <cell r="B5">
            <v>631</v>
          </cell>
          <cell r="C5" t="str">
            <v>Dział Dyrektora Informatyki</v>
          </cell>
          <cell r="D5" t="str">
            <v>BUDŻET MPK</v>
          </cell>
        </row>
        <row r="6">
          <cell r="A6" t="str">
            <v>DFI</v>
          </cell>
          <cell r="B6">
            <v>410</v>
          </cell>
          <cell r="C6" t="str">
            <v>Dział Finansów</v>
          </cell>
          <cell r="D6" t="str">
            <v>BUDŻET MPK</v>
          </cell>
        </row>
        <row r="7">
          <cell r="A7" t="str">
            <v>DKID</v>
          </cell>
          <cell r="B7">
            <v>142</v>
          </cell>
          <cell r="C7" t="str">
            <v>Dział Konsultingu i Doradztwa</v>
          </cell>
          <cell r="D7" t="str">
            <v>BUDŻET MPK</v>
          </cell>
        </row>
        <row r="8">
          <cell r="A8" t="str">
            <v>DKINRP</v>
          </cell>
          <cell r="B8">
            <v>141</v>
          </cell>
          <cell r="C8" t="str">
            <v>Dział Koordynacji i Nadzoru Realizacji Projektów</v>
          </cell>
          <cell r="D8" t="str">
            <v>BUDŻET MPK</v>
          </cell>
        </row>
        <row r="9">
          <cell r="A9" t="str">
            <v>DKK</v>
          </cell>
          <cell r="B9">
            <v>430</v>
          </cell>
          <cell r="C9" t="str">
            <v>Dział Kontrolingu Korporacyjnego</v>
          </cell>
          <cell r="D9" t="str">
            <v>BUDŻET MPK</v>
          </cell>
        </row>
        <row r="10">
          <cell r="A10" t="str">
            <v>DKS</v>
          </cell>
          <cell r="B10">
            <v>411</v>
          </cell>
          <cell r="C10" t="str">
            <v>Dział Księgowości</v>
          </cell>
          <cell r="D10" t="str">
            <v>BUDŻET MPK</v>
          </cell>
        </row>
        <row r="11">
          <cell r="A11" t="str">
            <v>DLIWP</v>
          </cell>
          <cell r="B11">
            <v>150</v>
          </cell>
          <cell r="C11" t="str">
            <v>Dział Logistyki i Wsparcia Produktów</v>
          </cell>
          <cell r="D11" t="str">
            <v>BUDŻET MPK</v>
          </cell>
        </row>
        <row r="12">
          <cell r="A12" t="str">
            <v>DLOB</v>
          </cell>
          <cell r="B12">
            <v>340</v>
          </cell>
          <cell r="C12" t="str">
            <v>Dział LOB</v>
          </cell>
          <cell r="D12" t="str">
            <v>BUDŻET MPK</v>
          </cell>
        </row>
        <row r="13">
          <cell r="A13" t="str">
            <v>DMD</v>
          </cell>
          <cell r="B13">
            <v>130</v>
          </cell>
          <cell r="C13" t="str">
            <v>Dział Marketingu Dyrektor</v>
          </cell>
          <cell r="D13" t="str">
            <v>BUDŻET MPK</v>
          </cell>
        </row>
        <row r="14">
          <cell r="A14" t="str">
            <v>DMO</v>
          </cell>
          <cell r="B14">
            <v>131</v>
          </cell>
          <cell r="C14" t="str">
            <v>Dział Marketingu Operacyjnego</v>
          </cell>
          <cell r="D14" t="str">
            <v>BUDŻET MPK</v>
          </cell>
        </row>
        <row r="15">
          <cell r="A15" t="str">
            <v>DMP</v>
          </cell>
          <cell r="B15">
            <v>132</v>
          </cell>
          <cell r="C15" t="str">
            <v>Dział Marketingu Produktowego</v>
          </cell>
          <cell r="D15" t="str">
            <v>BUDŻET MPK</v>
          </cell>
        </row>
        <row r="16">
          <cell r="A16" t="str">
            <v>DOC</v>
          </cell>
          <cell r="B16">
            <v>620</v>
          </cell>
          <cell r="C16" t="str">
            <v>Dział Ochrony</v>
          </cell>
          <cell r="D16" t="str">
            <v>BUDŻET MPK</v>
          </cell>
        </row>
        <row r="17">
          <cell r="A17" t="str">
            <v>DPE</v>
          </cell>
          <cell r="B17">
            <v>610</v>
          </cell>
          <cell r="C17" t="str">
            <v>Dział Personalny</v>
          </cell>
          <cell r="D17" t="str">
            <v>BUDŻET MPK</v>
          </cell>
        </row>
        <row r="18">
          <cell r="A18" t="str">
            <v>DPKOC2</v>
          </cell>
          <cell r="B18">
            <v>223</v>
          </cell>
          <cell r="C18" t="str">
            <v>Dział PKO BP C2</v>
          </cell>
          <cell r="D18" t="str">
            <v>BUDŻET MPK</v>
          </cell>
        </row>
        <row r="19">
          <cell r="A19" t="str">
            <v>DPKOOP</v>
          </cell>
          <cell r="B19">
            <v>221</v>
          </cell>
          <cell r="C19" t="str">
            <v>Dział PKO BP Operacyjny</v>
          </cell>
          <cell r="D19" t="str">
            <v>BUDŻET MPK</v>
          </cell>
        </row>
        <row r="20">
          <cell r="A20" t="str">
            <v>DPKORO</v>
          </cell>
          <cell r="B20">
            <v>220</v>
          </cell>
          <cell r="C20" t="str">
            <v>Dział PKO BP Rozwój</v>
          </cell>
          <cell r="D20" t="str">
            <v>BUDŻET MPK</v>
          </cell>
        </row>
        <row r="21">
          <cell r="A21" t="str">
            <v>DPKOSE</v>
          </cell>
          <cell r="B21">
            <v>222</v>
          </cell>
          <cell r="C21" t="str">
            <v>Dział PKO BP Serwis</v>
          </cell>
          <cell r="D21" t="str">
            <v>BUDŻET MPK</v>
          </cell>
        </row>
        <row r="22">
          <cell r="A22" t="str">
            <v>DPKOSP</v>
          </cell>
          <cell r="B22">
            <v>210</v>
          </cell>
          <cell r="C22" t="str">
            <v>Dział PKO BP Sprzedaż</v>
          </cell>
          <cell r="D22" t="str">
            <v>BUDŻET MPK</v>
          </cell>
        </row>
        <row r="23">
          <cell r="A23" t="str">
            <v>DPR</v>
          </cell>
          <cell r="B23">
            <v>422</v>
          </cell>
          <cell r="C23" t="str">
            <v>Dział Prawny</v>
          </cell>
          <cell r="D23" t="str">
            <v>BUDŻET MPK</v>
          </cell>
        </row>
        <row r="24">
          <cell r="A24" t="str">
            <v>DPROJ</v>
          </cell>
          <cell r="B24">
            <v>320</v>
          </cell>
          <cell r="C24" t="str">
            <v>Dział Projektów</v>
          </cell>
          <cell r="D24" t="str">
            <v>BUDŻET MPK</v>
          </cell>
        </row>
        <row r="25">
          <cell r="A25" t="str">
            <v>DRB</v>
          </cell>
          <cell r="B25">
            <v>630</v>
          </cell>
          <cell r="C25" t="str">
            <v>Dział Rozwoju Biznesu</v>
          </cell>
          <cell r="D25" t="str">
            <v>BUDŻET MPK</v>
          </cell>
        </row>
        <row r="26">
          <cell r="A26" t="str">
            <v>DRI</v>
          </cell>
          <cell r="B26">
            <v>440</v>
          </cell>
          <cell r="C26" t="str">
            <v>Dział Relacji Inwestorskich</v>
          </cell>
          <cell r="D26" t="str">
            <v>BUDŻET MPK</v>
          </cell>
        </row>
        <row r="27">
          <cell r="A27" t="str">
            <v>DRP</v>
          </cell>
          <cell r="B27">
            <v>632</v>
          </cell>
          <cell r="C27" t="str">
            <v>Dział Rzecznika Prasowego</v>
          </cell>
          <cell r="D27" t="str">
            <v>BUDŻET MPK</v>
          </cell>
        </row>
        <row r="28">
          <cell r="A28" t="str">
            <v>DRPIT</v>
          </cell>
          <cell r="B28">
            <v>330</v>
          </cell>
          <cell r="C28" t="str">
            <v>Dział Rozwoju Produktów i Technologii</v>
          </cell>
          <cell r="D28" t="str">
            <v>BUDŻET MPK</v>
          </cell>
        </row>
        <row r="29">
          <cell r="A29" t="str">
            <v>DSAPSM</v>
          </cell>
          <cell r="B29">
            <v>110</v>
          </cell>
          <cell r="C29" t="str">
            <v>Dział Sprzedaży Administracja Publiczna i Służby Mundurowe</v>
          </cell>
          <cell r="D29" t="str">
            <v>BUDŻET MPK</v>
          </cell>
        </row>
        <row r="30">
          <cell r="A30" t="str">
            <v>DSB</v>
          </cell>
          <cell r="B30">
            <v>121</v>
          </cell>
          <cell r="C30" t="str">
            <v>Dział Sprzedaży Bankowość</v>
          </cell>
          <cell r="D30" t="str">
            <v>BUDŻET MPK</v>
          </cell>
        </row>
        <row r="31">
          <cell r="A31" t="str">
            <v>DSD</v>
          </cell>
          <cell r="B31">
            <v>120</v>
          </cell>
          <cell r="C31" t="str">
            <v>Dział Sprzedaży Dyrektor</v>
          </cell>
          <cell r="D31" t="str">
            <v>BUDŻET MPK</v>
          </cell>
        </row>
        <row r="32">
          <cell r="A32" t="str">
            <v>DSGB</v>
          </cell>
          <cell r="B32">
            <v>123</v>
          </cell>
          <cell r="C32" t="str">
            <v>Dział Sprzedaży General Business</v>
          </cell>
          <cell r="D32" t="str">
            <v>BUDŻET MPK</v>
          </cell>
        </row>
        <row r="33">
          <cell r="A33" t="str">
            <v>DSPT</v>
          </cell>
          <cell r="B33">
            <v>124</v>
          </cell>
          <cell r="C33" t="str">
            <v>Dział Sprzedaży Produkty I Technologie</v>
          </cell>
          <cell r="D33" t="str">
            <v>BUDŻET MPK</v>
          </cell>
        </row>
        <row r="34">
          <cell r="A34" t="str">
            <v>DSU</v>
          </cell>
          <cell r="B34">
            <v>122</v>
          </cell>
          <cell r="C34" t="str">
            <v>Dział Sprzedaży Ubezpieczenia</v>
          </cell>
          <cell r="D34" t="str">
            <v>BUDŻET MPK</v>
          </cell>
        </row>
        <row r="35">
          <cell r="A35" t="str">
            <v>DTIPP</v>
          </cell>
          <cell r="B35">
            <v>310</v>
          </cell>
          <cell r="C35" t="str">
            <v>Dział Technologii Produktów Pozostałe</v>
          </cell>
          <cell r="D35" t="str">
            <v>BUDŻET MPK</v>
          </cell>
        </row>
        <row r="36">
          <cell r="A36" t="str">
            <v>DWSD</v>
          </cell>
          <cell r="B36">
            <v>140</v>
          </cell>
          <cell r="C36" t="str">
            <v>Dział Wsparcia Sprzedaży Dyrektor</v>
          </cell>
          <cell r="D36" t="str">
            <v>BUDŻET MPK</v>
          </cell>
        </row>
        <row r="37">
          <cell r="A37" t="str">
            <v>RBOG</v>
          </cell>
          <cell r="B37" t="str">
            <v>7ZZ</v>
          </cell>
          <cell r="C37" t="str">
            <v>RAZEM BUDŻET OGÓLNY</v>
          </cell>
          <cell r="D37" t="str">
            <v>BUDŻET ZBIORCZY STOPNIA II</v>
          </cell>
        </row>
        <row r="38">
          <cell r="A38" t="str">
            <v>RDAD</v>
          </cell>
          <cell r="B38" t="str">
            <v>42Z</v>
          </cell>
          <cell r="C38" t="str">
            <v>RAZEM DZIAŁ ADMINISTRACYJNO-PRAWNY</v>
          </cell>
          <cell r="D38" t="str">
            <v>BUDŻET ZBIORCZY STOPNIA III</v>
          </cell>
        </row>
        <row r="39">
          <cell r="A39" t="str">
            <v>RDFI</v>
          </cell>
          <cell r="B39" t="str">
            <v>41Z</v>
          </cell>
          <cell r="C39" t="str">
            <v>RAZEM DZIAŁ FINANSÓW</v>
          </cell>
          <cell r="D39" t="str">
            <v>BUDŻET ZBIORCZY STOPNIA II</v>
          </cell>
        </row>
        <row r="40">
          <cell r="A40" t="str">
            <v>RDKK</v>
          </cell>
          <cell r="B40" t="str">
            <v>43Z</v>
          </cell>
          <cell r="C40" t="str">
            <v>RAZEM DZIAŁ KONTROLINGU KORPORACYJNEGO</v>
          </cell>
          <cell r="D40" t="str">
            <v>BUDŻET ZBIORCZY STOPNIA III</v>
          </cell>
        </row>
        <row r="41">
          <cell r="A41" t="str">
            <v>RDLIWP</v>
          </cell>
          <cell r="B41" t="str">
            <v>15Z</v>
          </cell>
          <cell r="C41" t="str">
            <v>RAZEM DZIAŁ LOGISTYKI I WSPARCIA PRODUKTÓW</v>
          </cell>
          <cell r="D41" t="str">
            <v>BUDŻET ZBIORCZY STOPNIA III</v>
          </cell>
        </row>
        <row r="42">
          <cell r="A42" t="str">
            <v>RDM</v>
          </cell>
          <cell r="B42" t="str">
            <v>13Z</v>
          </cell>
          <cell r="C42" t="str">
            <v>RAZEM DZIAŁ MARKETINGU</v>
          </cell>
          <cell r="D42" t="str">
            <v>BUDŻET ZBIORCZY STOPNIA III</v>
          </cell>
        </row>
        <row r="43">
          <cell r="A43" t="str">
            <v>RDOC</v>
          </cell>
          <cell r="B43" t="str">
            <v>62Z</v>
          </cell>
          <cell r="C43" t="str">
            <v>RAZEM DZIAŁ OCHRONY</v>
          </cell>
          <cell r="D43" t="str">
            <v>BUDŻET ZBIORCZY STOPNIA III</v>
          </cell>
        </row>
        <row r="44">
          <cell r="A44" t="str">
            <v>RDPE</v>
          </cell>
          <cell r="B44" t="str">
            <v>61Z</v>
          </cell>
          <cell r="C44" t="str">
            <v>RAZEM DZIAŁ PERSONALNY</v>
          </cell>
          <cell r="D44" t="str">
            <v>BUDŻET ZBIORCZY STOPNIA III</v>
          </cell>
        </row>
        <row r="45">
          <cell r="A45" t="str">
            <v>RDRI</v>
          </cell>
          <cell r="B45" t="str">
            <v>44Z</v>
          </cell>
          <cell r="C45" t="str">
            <v>RAZEM DZIAŁ RELACJI INWESTORSKICH</v>
          </cell>
          <cell r="D45" t="str">
            <v>BUDŻET ZBIORCZY STOPNIA III</v>
          </cell>
        </row>
        <row r="46">
          <cell r="A46" t="str">
            <v>RDS</v>
          </cell>
          <cell r="B46" t="str">
            <v>12Z</v>
          </cell>
          <cell r="C46" t="str">
            <v xml:space="preserve">RAZEM DZIAŁ SPRZEDAŻY </v>
          </cell>
          <cell r="D46" t="str">
            <v>BUDŻET ZBIORCZY STOPNIA III</v>
          </cell>
          <cell r="E46" t="str">
            <v>Bez Działu AP I SM</v>
          </cell>
        </row>
        <row r="47">
          <cell r="A47" t="str">
            <v>RDSAPSM</v>
          </cell>
          <cell r="B47" t="str">
            <v>11Z</v>
          </cell>
          <cell r="C47" t="str">
            <v>RAZEM DZIAŁ SPRZEDAŻY ADMINISTRACJA PUBLICZNA I SŁUŻBY MUNDUROWE</v>
          </cell>
          <cell r="D47" t="str">
            <v>BUDŻET ZBIORCZY STOPNIA III</v>
          </cell>
        </row>
        <row r="48">
          <cell r="A48" t="str">
            <v>RDWS</v>
          </cell>
          <cell r="B48" t="str">
            <v>14Z</v>
          </cell>
          <cell r="C48" t="str">
            <v>RAZEM DZIAŁ WSPARCIA SPRZEDAŻY</v>
          </cell>
          <cell r="D48" t="str">
            <v>BUDŻET ZBIORCZY STOPNIA III</v>
          </cell>
        </row>
        <row r="49">
          <cell r="A49" t="str">
            <v>RPD</v>
          </cell>
          <cell r="B49" t="str">
            <v>63Z</v>
          </cell>
          <cell r="C49" t="str">
            <v>RAZEM POZOSTAŁE DZIAŁY</v>
          </cell>
          <cell r="D49" t="str">
            <v>BUDŻET ZBIORCZY STOPNIA III</v>
          </cell>
        </row>
        <row r="50">
          <cell r="A50" t="str">
            <v>RPDO</v>
          </cell>
          <cell r="B50" t="str">
            <v>6ZZ</v>
          </cell>
          <cell r="C50" t="str">
            <v>RAZEM POZOSTAŁE DZIAŁY OGÓLNE</v>
          </cell>
          <cell r="D50" t="str">
            <v>BUDŻET ZBIORCZY STOPNIA II</v>
          </cell>
        </row>
        <row r="51">
          <cell r="A51" t="str">
            <v>RPE</v>
          </cell>
          <cell r="B51" t="str">
            <v>4ZZ</v>
          </cell>
          <cell r="C51" t="str">
            <v>PION EKONOMICZNY</v>
          </cell>
          <cell r="D51" t="str">
            <v>BUDŻET ZBIORCZY STOPNIA II</v>
          </cell>
        </row>
        <row r="52">
          <cell r="A52" t="str">
            <v>RPKOSP</v>
          </cell>
          <cell r="B52" t="str">
            <v>21Z</v>
          </cell>
          <cell r="C52" t="str">
            <v>RAZEM PKO BP SPRZEDAŻ</v>
          </cell>
          <cell r="D52" t="str">
            <v>BUDŻET ZBIORCZY STOPNIA III</v>
          </cell>
        </row>
        <row r="53">
          <cell r="A53" t="str">
            <v>RPKOU</v>
          </cell>
          <cell r="B53" t="str">
            <v>22Z</v>
          </cell>
          <cell r="C53" t="str">
            <v>RAZEM PKO BP USŁUGI</v>
          </cell>
          <cell r="D53" t="str">
            <v>BUDŻET ZBIORCZY STOPNIA III</v>
          </cell>
        </row>
        <row r="54">
          <cell r="A54" t="str">
            <v>RPKS</v>
          </cell>
          <cell r="B54" t="str">
            <v>2ZZ</v>
          </cell>
          <cell r="C54" t="str">
            <v xml:space="preserve">RAZEM PION KLIENTÓW STRATEGICZNYCH </v>
          </cell>
          <cell r="D54" t="str">
            <v>BUDŻET ZBIORCZY STOPNIA II</v>
          </cell>
        </row>
        <row r="55">
          <cell r="A55" t="str">
            <v>RPSIM</v>
          </cell>
          <cell r="B55" t="str">
            <v>1ZZ</v>
          </cell>
          <cell r="C55" t="str">
            <v xml:space="preserve">RAZEM PION SPRZEDAŻY I MARKETINGU </v>
          </cell>
          <cell r="D55" t="str">
            <v>BUDŻET ZBIORCZY STOPNIA II</v>
          </cell>
        </row>
        <row r="56">
          <cell r="A56" t="str">
            <v>RPTIP</v>
          </cell>
          <cell r="B56" t="str">
            <v>3ZZ</v>
          </cell>
          <cell r="C56" t="str">
            <v>RAZEM PION TECHNOLOGII I PRODUKTÓW</v>
          </cell>
          <cell r="D56" t="str">
            <v>BUDŻET ZBIORCZY STOPNIA II</v>
          </cell>
        </row>
        <row r="57">
          <cell r="A57" t="str">
            <v>RSOF</v>
          </cell>
          <cell r="B57" t="str">
            <v>ZZZ</v>
          </cell>
          <cell r="C57" t="str">
            <v>RAZEM SOFTBANK S.A.</v>
          </cell>
          <cell r="D57" t="str">
            <v>BUDŻET ZBIORCZY STOPNIA I</v>
          </cell>
        </row>
        <row r="58">
          <cell r="A58" t="str">
            <v>RZAR</v>
          </cell>
          <cell r="B58" t="str">
            <v>5ZZ</v>
          </cell>
          <cell r="C58" t="str">
            <v>RAZEM ZARZĄD</v>
          </cell>
          <cell r="D58" t="str">
            <v>BUDŻET ZBIORCZY STOPNIA II</v>
          </cell>
        </row>
        <row r="59">
          <cell r="A59" t="str">
            <v>ZAR</v>
          </cell>
          <cell r="B59">
            <v>510</v>
          </cell>
          <cell r="C59" t="str">
            <v>Zarząd</v>
          </cell>
          <cell r="D59" t="str">
            <v>BUDŻET MPK</v>
          </cell>
        </row>
        <row r="60">
          <cell r="A60" t="str">
            <v>ZARS</v>
          </cell>
          <cell r="B60">
            <v>520</v>
          </cell>
          <cell r="C60" t="str">
            <v>Sekretariat Zarządu</v>
          </cell>
          <cell r="D60" t="str">
            <v>BUDŻET MPK</v>
          </cell>
        </row>
      </sheetData>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K_razem"/>
      <sheetName val="RW_razem"/>
      <sheetName val="RK_ogzarz_razem"/>
      <sheetName val="RK_prod_razem"/>
      <sheetName val="RK_prod_K"/>
      <sheetName val="RW_prod_K"/>
      <sheetName val="RK_prod_W000"/>
      <sheetName val="RW_prod_W000"/>
      <sheetName val="RK_prod_I_W"/>
      <sheetName val="RW_prod_I_W"/>
      <sheetName val="RK_ogzarz_K"/>
      <sheetName val="RW_ogzarz_K"/>
      <sheetName val="RK_ogzarz_W000"/>
      <sheetName val="RW_ogzarz_W000"/>
      <sheetName val="RK_ogzarz_I_W"/>
      <sheetName val="RW_ogzarz_I_W"/>
      <sheetName val="Jed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A2" t="str">
            <v>Nazwa Jednostki Budżetowej</v>
          </cell>
        </row>
        <row r="3">
          <cell r="A3" t="str">
            <v>Biuro Zarządu</v>
          </cell>
        </row>
        <row r="4">
          <cell r="A4" t="str">
            <v>Finanse</v>
          </cell>
        </row>
        <row r="5">
          <cell r="A5" t="str">
            <v>Obsługa Zarządu</v>
          </cell>
        </row>
        <row r="6">
          <cell r="A6" t="str">
            <v>Pion Mainframe</v>
          </cell>
        </row>
        <row r="7">
          <cell r="A7" t="str">
            <v>Pion Rozwoju i Eksploatacji</v>
          </cell>
        </row>
        <row r="8">
          <cell r="A8" t="str">
            <v>Pion Techniczny</v>
          </cell>
        </row>
        <row r="9">
          <cell r="A9" t="str">
            <v>PRiE-998</v>
          </cell>
        </row>
        <row r="10">
          <cell r="A10" t="str">
            <v>PRiE-GDJ</v>
          </cell>
        </row>
        <row r="11">
          <cell r="A11" t="str">
            <v>PRiE-GDR</v>
          </cell>
        </row>
        <row r="12">
          <cell r="A12" t="str">
            <v>PRiE-GDW</v>
          </cell>
        </row>
        <row r="13">
          <cell r="A13" t="str">
            <v>PRiE-LOD</v>
          </cell>
        </row>
        <row r="14">
          <cell r="A14" t="str">
            <v>PRiE-OPO</v>
          </cell>
        </row>
        <row r="15">
          <cell r="A15" t="str">
            <v>PRiE-RZE</v>
          </cell>
        </row>
        <row r="16">
          <cell r="A16" t="str">
            <v>PRiE-WRO</v>
          </cell>
        </row>
        <row r="17">
          <cell r="A17" t="str">
            <v>PRiE-WWA</v>
          </cell>
        </row>
        <row r="18">
          <cell r="A18" t="str">
            <v>PRiE-ZIA</v>
          </cell>
        </row>
        <row r="19">
          <cell r="A19" t="str">
            <v>PRiE-ZIM</v>
          </cell>
        </row>
        <row r="20">
          <cell r="A20" t="str">
            <v>PT-Zespół Rozwoju Nowych Technologii</v>
          </cell>
        </row>
        <row r="21">
          <cell r="A21" t="str">
            <v>PT-Zespół Wdrożeń i Usług Serwisowych</v>
          </cell>
        </row>
        <row r="22">
          <cell r="A22" t="str">
            <v>Softbank Serwis Sp. Z o.o.</v>
          </cell>
        </row>
        <row r="23">
          <cell r="A23" t="str">
            <v>Zarząd</v>
          </cell>
        </row>
        <row r="24">
          <cell r="A24" t="str">
            <v>Zarząd Ogólny</v>
          </cell>
        </row>
        <row r="25">
          <cell r="A25" t="str">
            <v>Zespół Kadrowo-Płacowy</v>
          </cell>
        </row>
        <row r="26">
          <cell r="A26" t="str">
            <v>Zespół Sprzedaży i Marketingu</v>
          </cell>
        </row>
        <row r="27">
          <cell r="A27" t="str">
            <v>ZSiM-Dyrektorzy Produktów</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rmation"/>
      <sheetName val="Instructions"/>
      <sheetName val="Input Data"/>
      <sheetName val="Results"/>
      <sheetName val="Holiday pay"/>
      <sheetName val="Jubilee 1a"/>
      <sheetName val="Jubilee 1b"/>
      <sheetName val="Jubilee 2"/>
      <sheetName val="Jubilee 3"/>
      <sheetName val="Retirement 1a"/>
      <sheetName val="Retirement 1b"/>
      <sheetName val="Retirement 2"/>
      <sheetName val="Retirement 3"/>
      <sheetName val="Disclosures"/>
    </sheetNames>
    <sheetDataSet>
      <sheetData sheetId="0" refreshError="1">
        <row r="11">
          <cell r="E11" t="str">
            <v xml:space="preserve">GRUPA SOFTBANK </v>
          </cell>
        </row>
        <row r="14">
          <cell r="E14">
            <v>37437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żet 2008"/>
      <sheetName val="Tablica przestawna 2008"/>
      <sheetName val="Plan sprzedaży 2008"/>
      <sheetName val="Słownik"/>
      <sheetName val="Arkusz2"/>
    </sheetNames>
    <sheetDataSet>
      <sheetData sheetId="0" refreshError="1"/>
      <sheetData sheetId="1" refreshError="1"/>
      <sheetData sheetId="2" refreshError="1"/>
      <sheetData sheetId="3" refreshError="1">
        <row r="1">
          <cell r="A1" t="str">
            <v>Nazwa produktu</v>
          </cell>
        </row>
        <row r="2">
          <cell r="A2" t="str">
            <v>def2000</v>
          </cell>
        </row>
        <row r="3">
          <cell r="A3" t="str">
            <v>def3000/CB</v>
          </cell>
        </row>
        <row r="4">
          <cell r="A4" t="str">
            <v>Euro Bank On-line</v>
          </cell>
        </row>
        <row r="5">
          <cell r="A5" t="str">
            <v>Comnet Bank</v>
          </cell>
        </row>
        <row r="6">
          <cell r="A6" t="str">
            <v>SABA</v>
          </cell>
        </row>
        <row r="7">
          <cell r="A7" t="str">
            <v>3i Infotech</v>
          </cell>
        </row>
        <row r="8">
          <cell r="A8" t="str">
            <v>ICBS</v>
          </cell>
        </row>
        <row r="9">
          <cell r="A9" t="str">
            <v>Alnova</v>
          </cell>
        </row>
        <row r="10">
          <cell r="A10" t="str">
            <v>Zorba</v>
          </cell>
        </row>
        <row r="11">
          <cell r="A11" t="str">
            <v>Systematics</v>
          </cell>
        </row>
        <row r="12">
          <cell r="A12" t="str">
            <v>Novum 4GL</v>
          </cell>
        </row>
        <row r="13">
          <cell r="A13" t="str">
            <v>StarBank</v>
          </cell>
        </row>
        <row r="14">
          <cell r="A14" t="str">
            <v>StarTreasury</v>
          </cell>
        </row>
        <row r="15">
          <cell r="A15" t="str">
            <v>NetBank</v>
          </cell>
        </row>
        <row r="16">
          <cell r="A16" t="str">
            <v>Amarta</v>
          </cell>
        </row>
        <row r="17">
          <cell r="A17" t="str">
            <v>def3000/TR</v>
          </cell>
        </row>
        <row r="18">
          <cell r="A18" t="str">
            <v>System Obsługi Kredytów</v>
          </cell>
        </row>
        <row r="19">
          <cell r="A19" t="str">
            <v>ATMON</v>
          </cell>
        </row>
        <row r="20">
          <cell r="A20" t="str">
            <v>Kasa Mieszkaniowa</v>
          </cell>
        </row>
        <row r="21">
          <cell r="A21" t="str">
            <v>BAAF</v>
          </cell>
        </row>
        <row r="22">
          <cell r="A22" t="str">
            <v>Egzekutor</v>
          </cell>
        </row>
        <row r="23">
          <cell r="A23" t="str">
            <v>WSC</v>
          </cell>
        </row>
        <row r="24">
          <cell r="A24" t="str">
            <v>TBP Sezam</v>
          </cell>
        </row>
        <row r="25">
          <cell r="A25" t="str">
            <v>InterComp</v>
          </cell>
        </row>
        <row r="26">
          <cell r="A26" t="str">
            <v>def3000/CEB</v>
          </cell>
        </row>
        <row r="27">
          <cell r="A27" t="str">
            <v>eStarBank</v>
          </cell>
        </row>
        <row r="28">
          <cell r="A28" t="str">
            <v>SBI</v>
          </cell>
        </row>
        <row r="29">
          <cell r="A29" t="str">
            <v>def3000/REB</v>
          </cell>
        </row>
        <row r="30">
          <cell r="A30" t="str">
            <v>defCOM2000</v>
          </cell>
        </row>
        <row r="31">
          <cell r="A31" t="str">
            <v>MultiCash</v>
          </cell>
        </row>
        <row r="32">
          <cell r="A32" t="str">
            <v>IntraComp</v>
          </cell>
        </row>
        <row r="33">
          <cell r="A33" t="str">
            <v>def3000/BB</v>
          </cell>
        </row>
        <row r="34">
          <cell r="A34" t="str">
            <v>def3000/IVR</v>
          </cell>
        </row>
        <row r="35">
          <cell r="A35" t="str">
            <v>TeleBank</v>
          </cell>
        </row>
        <row r="36">
          <cell r="A36" t="str">
            <v>def3000/SMS</v>
          </cell>
        </row>
        <row r="37">
          <cell r="A37" t="str">
            <v>SMSBanking</v>
          </cell>
        </row>
        <row r="38">
          <cell r="A38" t="str">
            <v>WebAgent</v>
          </cell>
        </row>
        <row r="39">
          <cell r="A39" t="str">
            <v>def3000/SA</v>
          </cell>
        </row>
        <row r="40">
          <cell r="A40" t="str">
            <v>Serwer Autoryzacji</v>
          </cell>
        </row>
        <row r="41">
          <cell r="A41" t="str">
            <v>Bank Internetowy</v>
          </cell>
        </row>
        <row r="42">
          <cell r="A42" t="str">
            <v>SETiZ</v>
          </cell>
        </row>
        <row r="43">
          <cell r="A43" t="str">
            <v>SAPORD</v>
          </cell>
        </row>
        <row r="44">
          <cell r="A44" t="str">
            <v>COMPozytor</v>
          </cell>
        </row>
        <row r="45">
          <cell r="A45" t="str">
            <v>InterKiosk</v>
          </cell>
        </row>
        <row r="46">
          <cell r="A46" t="str">
            <v>Aplikacja Zcentralizowanej Obsługi Terminali Samoobsługowych (AZOTS)</v>
          </cell>
        </row>
        <row r="47">
          <cell r="A47" t="str">
            <v>def3000/CCA</v>
          </cell>
        </row>
        <row r="48">
          <cell r="A48" t="str">
            <v>def3000/CM</v>
          </cell>
        </row>
        <row r="49">
          <cell r="A49" t="str">
            <v>StarCard</v>
          </cell>
        </row>
        <row r="50">
          <cell r="A50" t="str">
            <v>BANKART</v>
          </cell>
        </row>
        <row r="51">
          <cell r="A51" t="str">
            <v>TP II</v>
          </cell>
        </row>
        <row r="52">
          <cell r="A52" t="str">
            <v>ACI</v>
          </cell>
        </row>
        <row r="53">
          <cell r="A53" t="str">
            <v>OSKAR</v>
          </cell>
        </row>
        <row r="54">
          <cell r="A54" t="str">
            <v>OSKAR-2 / X-Card</v>
          </cell>
        </row>
        <row r="55">
          <cell r="A55" t="str">
            <v>eBANKART</v>
          </cell>
        </row>
        <row r="56">
          <cell r="A56" t="str">
            <v>MultiComp</v>
          </cell>
        </row>
        <row r="57">
          <cell r="A57" t="str">
            <v>SET-BS</v>
          </cell>
        </row>
        <row r="58">
          <cell r="A58" t="str">
            <v>SEWIB</v>
          </cell>
        </row>
        <row r="59">
          <cell r="A59" t="str">
            <v>MKBS</v>
          </cell>
        </row>
        <row r="60">
          <cell r="A60" t="str">
            <v>Eter</v>
          </cell>
        </row>
        <row r="61">
          <cell r="A61" t="str">
            <v>CEKOR</v>
          </cell>
        </row>
        <row r="62">
          <cell r="A62" t="str">
            <v>Inne</v>
          </cell>
        </row>
        <row r="63">
          <cell r="A63" t="str">
            <v>def3000/DI</v>
          </cell>
        </row>
        <row r="64">
          <cell r="A64" t="str">
            <v>def3000/CS</v>
          </cell>
        </row>
        <row r="65">
          <cell r="A65" t="str">
            <v>Oscar Plus</v>
          </cell>
        </row>
        <row r="66">
          <cell r="A66" t="str">
            <v>StarIns</v>
          </cell>
        </row>
        <row r="67">
          <cell r="A67" t="str">
            <v>FormPad</v>
          </cell>
        </row>
        <row r="68">
          <cell r="A68" t="str">
            <v>def3000/CSO</v>
          </cell>
        </row>
        <row r="69">
          <cell r="A69" t="str">
            <v>Cash Dispenser</v>
          </cell>
        </row>
        <row r="70">
          <cell r="A70" t="str">
            <v>Debt Manager</v>
          </cell>
        </row>
        <row r="71">
          <cell r="A71" t="str">
            <v>Rejestr Udziałowców</v>
          </cell>
        </row>
        <row r="72">
          <cell r="A72" t="str">
            <v>Generator Wydruków / Diadem</v>
          </cell>
        </row>
        <row r="73">
          <cell r="A73" t="str">
            <v>Graficzna Baza Danych</v>
          </cell>
        </row>
        <row r="74">
          <cell r="A74" t="str">
            <v>Ajent</v>
          </cell>
        </row>
        <row r="75">
          <cell r="A75" t="str">
            <v>def3000/MPS</v>
          </cell>
        </row>
        <row r="76">
          <cell r="A76" t="str">
            <v>Pranie Brudnych Pieniędzy</v>
          </cell>
        </row>
        <row r="77">
          <cell r="A77" t="str">
            <v>Inne systemy bankowo-finansowe</v>
          </cell>
        </row>
        <row r="78">
          <cell r="A78" t="str">
            <v>AGAT</v>
          </cell>
        </row>
        <row r="79">
          <cell r="A79" t="str">
            <v>Infokred</v>
          </cell>
        </row>
        <row r="80">
          <cell r="A80" t="str">
            <v>Serwer Komunikacyjny</v>
          </cell>
        </row>
        <row r="81">
          <cell r="A81" t="str">
            <v>SID</v>
          </cell>
        </row>
        <row r="82">
          <cell r="A82" t="str">
            <v>SMOG</v>
          </cell>
        </row>
        <row r="83">
          <cell r="A83" t="str">
            <v>SOBOS</v>
          </cell>
        </row>
        <row r="84">
          <cell r="A84" t="str">
            <v>SOT</v>
          </cell>
        </row>
        <row r="85">
          <cell r="A85" t="str">
            <v>Sofistar</v>
          </cell>
        </row>
        <row r="86">
          <cell r="A86" t="str">
            <v>StarBuild</v>
          </cell>
        </row>
        <row r="87">
          <cell r="A87" t="str">
            <v>System Kontroli Parametryzacji</v>
          </cell>
        </row>
        <row r="88">
          <cell r="A88" t="str">
            <v>def3000/CO</v>
          </cell>
        </row>
        <row r="89">
          <cell r="A89" t="str">
            <v>SUB (Serwer Usług Bankowych)</v>
          </cell>
        </row>
        <row r="90">
          <cell r="A90" t="str">
            <v>Promak</v>
          </cell>
        </row>
        <row r="91">
          <cell r="A91" t="str">
            <v>ePMI</v>
          </cell>
        </row>
        <row r="92">
          <cell r="A92" t="str">
            <v>ePromak</v>
          </cell>
        </row>
        <row r="93">
          <cell r="A93" t="str">
            <v>Portfel</v>
          </cell>
        </row>
        <row r="94">
          <cell r="A94" t="str">
            <v>Powiernik</v>
          </cell>
        </row>
        <row r="95">
          <cell r="A95" t="str">
            <v>Dedykowane rozwiązania hurtowni danych</v>
          </cell>
        </row>
        <row r="96">
          <cell r="A96" t="str">
            <v>StarDWH</v>
          </cell>
        </row>
        <row r="97">
          <cell r="A97" t="str">
            <v>def3000/MIS</v>
          </cell>
        </row>
        <row r="98">
          <cell r="A98" t="str">
            <v>def3000/MR</v>
          </cell>
        </row>
        <row r="99">
          <cell r="A99" t="str">
            <v>Fermat</v>
          </cell>
        </row>
        <row r="100">
          <cell r="A100" t="str">
            <v>SIZARO</v>
          </cell>
        </row>
        <row r="101">
          <cell r="A101" t="str">
            <v>Algorythmics</v>
          </cell>
        </row>
        <row r="102">
          <cell r="A102" t="str">
            <v>AB2C</v>
          </cell>
        </row>
        <row r="103">
          <cell r="A103" t="str">
            <v>VAR</v>
          </cell>
        </row>
        <row r="104">
          <cell r="A104" t="str">
            <v>PARM</v>
          </cell>
        </row>
        <row r="105">
          <cell r="A105" t="str">
            <v>SAE (System Analiz Ekonomicznych)</v>
          </cell>
        </row>
        <row r="106">
          <cell r="A106" t="str">
            <v>SWZB</v>
          </cell>
        </row>
        <row r="107">
          <cell r="A107" t="str">
            <v>SAPID</v>
          </cell>
        </row>
        <row r="108">
          <cell r="A108" t="str">
            <v>Portfel Klienta</v>
          </cell>
        </row>
        <row r="109">
          <cell r="A109" t="str">
            <v>Analizator Transakcji Wysokokwotowych</v>
          </cell>
        </row>
        <row r="110">
          <cell r="A110" t="str">
            <v>Business Objects</v>
          </cell>
        </row>
        <row r="111">
          <cell r="A111" t="str">
            <v>Erbix</v>
          </cell>
        </row>
        <row r="112">
          <cell r="A112" t="str">
            <v>Profesor</v>
          </cell>
        </row>
        <row r="113">
          <cell r="A113" t="str">
            <v>RBAN</v>
          </cell>
        </row>
        <row r="114">
          <cell r="A114" t="str">
            <v>RBAN-NET</v>
          </cell>
        </row>
        <row r="115">
          <cell r="A115" t="str">
            <v>RepGen</v>
          </cell>
        </row>
        <row r="116">
          <cell r="A116" t="str">
            <v>ROSO-POMOCNIK</v>
          </cell>
        </row>
        <row r="117">
          <cell r="A117" t="str">
            <v>RTA Audytor</v>
          </cell>
        </row>
        <row r="118">
          <cell r="A118" t="str">
            <v>Sara II</v>
          </cell>
        </row>
        <row r="119">
          <cell r="A119" t="str">
            <v>Słowniki WEBIS</v>
          </cell>
        </row>
        <row r="120">
          <cell r="A120" t="str">
            <v>Spider</v>
          </cell>
        </row>
        <row r="121">
          <cell r="A121" t="str">
            <v>SZAD</v>
          </cell>
        </row>
        <row r="122">
          <cell r="A122" t="str">
            <v>SZG</v>
          </cell>
        </row>
        <row r="123">
          <cell r="A123" t="str">
            <v>Terminator</v>
          </cell>
        </row>
        <row r="124">
          <cell r="A124" t="str">
            <v>Simp/SK</v>
          </cell>
        </row>
        <row r="125">
          <cell r="A125" t="str">
            <v>SIZ_ETL (DQM)</v>
          </cell>
        </row>
        <row r="126">
          <cell r="A126" t="str">
            <v>SKOF/Atena</v>
          </cell>
        </row>
        <row r="127">
          <cell r="A127" t="str">
            <v>MetaManager</v>
          </cell>
        </row>
        <row r="128">
          <cell r="A128" t="str">
            <v>StarStat</v>
          </cell>
        </row>
        <row r="129">
          <cell r="A129" t="str">
            <v>Moduł Warstwy Pośredniej</v>
          </cell>
        </row>
        <row r="130">
          <cell r="A130" t="str">
            <v>WP Słowniki</v>
          </cell>
        </row>
        <row r="131">
          <cell r="A131" t="str">
            <v>ASR</v>
          </cell>
        </row>
        <row r="132">
          <cell r="A132" t="str">
            <v>Konsolidator</v>
          </cell>
        </row>
        <row r="133">
          <cell r="A133" t="str">
            <v>Softlab</v>
          </cell>
        </row>
        <row r="134">
          <cell r="A134" t="str">
            <v>WA-PRO</v>
          </cell>
        </row>
        <row r="135">
          <cell r="A135" t="str">
            <v>System Sterowania Produkcją</v>
          </cell>
        </row>
        <row r="136">
          <cell r="A136" t="str">
            <v>Comnet Firma</v>
          </cell>
        </row>
        <row r="137">
          <cell r="A137" t="str">
            <v>Inne systemy ERP</v>
          </cell>
        </row>
        <row r="138">
          <cell r="A138" t="str">
            <v>Oracle e-Business Suite</v>
          </cell>
        </row>
        <row r="139">
          <cell r="A139" t="str">
            <v>Documentum</v>
          </cell>
        </row>
        <row r="140">
          <cell r="A140" t="str">
            <v>Meridio</v>
          </cell>
        </row>
        <row r="141">
          <cell r="A141" t="str">
            <v>TOMS</v>
          </cell>
        </row>
        <row r="142">
          <cell r="A142" t="str">
            <v>LIDS</v>
          </cell>
        </row>
        <row r="143">
          <cell r="A143" t="str">
            <v>GIS</v>
          </cell>
        </row>
        <row r="144">
          <cell r="A144" t="str">
            <v>AMES</v>
          </cell>
        </row>
        <row r="145">
          <cell r="A145" t="str">
            <v>Update7</v>
          </cell>
        </row>
        <row r="146">
          <cell r="A146" t="str">
            <v>CSM (Cooperate Sales Manager)</v>
          </cell>
        </row>
        <row r="147">
          <cell r="A147" t="str">
            <v>CEPIK</v>
          </cell>
        </row>
        <row r="148">
          <cell r="A148" t="str">
            <v>112.pl</v>
          </cell>
        </row>
        <row r="149">
          <cell r="A149" t="str">
            <v>mapa.pl</v>
          </cell>
        </row>
        <row r="150">
          <cell r="A150" t="str">
            <v>RMS</v>
          </cell>
        </row>
        <row r="151">
          <cell r="A151" t="str">
            <v>e-base</v>
          </cell>
        </row>
        <row r="152">
          <cell r="A152" t="str">
            <v>KOMA</v>
          </cell>
        </row>
        <row r="153">
          <cell r="A153" t="str">
            <v>Baltimore</v>
          </cell>
        </row>
        <row r="154">
          <cell r="A154" t="str">
            <v>BroadVision</v>
          </cell>
        </row>
        <row r="155">
          <cell r="A155" t="str">
            <v>Cesar</v>
          </cell>
        </row>
        <row r="156">
          <cell r="A156" t="str">
            <v>Komornik</v>
          </cell>
        </row>
        <row r="157">
          <cell r="A157" t="str">
            <v>RedDot-XCMS</v>
          </cell>
        </row>
        <row r="158">
          <cell r="A158" t="str">
            <v>ROMI</v>
          </cell>
        </row>
        <row r="159">
          <cell r="A159" t="str">
            <v>VIPER</v>
          </cell>
        </row>
        <row r="160">
          <cell r="A160" t="str">
            <v>WebLogic</v>
          </cell>
        </row>
        <row r="161">
          <cell r="A161" t="str">
            <v>Oprogramowanie narzędziowe</v>
          </cell>
        </row>
        <row r="162">
          <cell r="A162" t="str">
            <v>Systemy antywirusowe</v>
          </cell>
        </row>
        <row r="163">
          <cell r="A163" t="str">
            <v>Inne systemy bezpieczeństwa</v>
          </cell>
        </row>
        <row r="164">
          <cell r="A164" t="str">
            <v>PBP</v>
          </cell>
        </row>
        <row r="165">
          <cell r="A165" t="str">
            <v>Strony WWW</v>
          </cell>
        </row>
        <row r="166">
          <cell r="A166" t="str">
            <v>DSEAgent</v>
          </cell>
        </row>
        <row r="167">
          <cell r="A167" t="str">
            <v>MQM_SZpJ</v>
          </cell>
        </row>
        <row r="168">
          <cell r="A168" t="str">
            <v>Problemy i Błędy</v>
          </cell>
        </row>
        <row r="169">
          <cell r="A169" t="str">
            <v>WATA</v>
          </cell>
        </row>
        <row r="170">
          <cell r="A170" t="str">
            <v>System Zarządzania Wymaganiami</v>
          </cell>
        </row>
        <row r="171">
          <cell r="A171" t="str">
            <v>ASIST</v>
          </cell>
        </row>
        <row r="172">
          <cell r="A172" t="str">
            <v>Baza Kontrakt</v>
          </cell>
        </row>
        <row r="173">
          <cell r="A173" t="str">
            <v>HARM</v>
          </cell>
        </row>
        <row r="174">
          <cell r="A174" t="str">
            <v>OZK</v>
          </cell>
        </row>
        <row r="175">
          <cell r="A175" t="str">
            <v>Serwis prawny</v>
          </cell>
        </row>
        <row r="176">
          <cell r="A176" t="str">
            <v>SPP</v>
          </cell>
        </row>
        <row r="177">
          <cell r="A177" t="str">
            <v>SRT</v>
          </cell>
        </row>
        <row r="178">
          <cell r="A178" t="str">
            <v>CUI Admin</v>
          </cell>
        </row>
        <row r="179">
          <cell r="A179" t="str">
            <v>def3000 d3dbmini</v>
          </cell>
        </row>
        <row r="180">
          <cell r="A180" t="str">
            <v>Moduł Obsługi Internetowej</v>
          </cell>
        </row>
        <row r="181">
          <cell r="A181" t="str">
            <v>Serwery</v>
          </cell>
        </row>
        <row r="182">
          <cell r="A182" t="str">
            <v>Systemy backupu i archiwizacji</v>
          </cell>
        </row>
        <row r="183">
          <cell r="A183" t="str">
            <v>AXS Point Central (OLD)</v>
          </cell>
        </row>
        <row r="184">
          <cell r="A184" t="str">
            <v>Microsoft - Enterprise</v>
          </cell>
        </row>
        <row r="185">
          <cell r="A185" t="str">
            <v>Microsoft - Select</v>
          </cell>
        </row>
        <row r="186">
          <cell r="A186" t="str">
            <v>Microsoft - pozostałe</v>
          </cell>
        </row>
        <row r="187">
          <cell r="A187" t="str">
            <v>TUXEDO</v>
          </cell>
        </row>
        <row r="188">
          <cell r="A188" t="str">
            <v>Oracle</v>
          </cell>
        </row>
        <row r="189">
          <cell r="A189" t="str">
            <v>Faircom</v>
          </cell>
        </row>
        <row r="190">
          <cell r="A190" t="str">
            <v>Informix</v>
          </cell>
        </row>
        <row r="191">
          <cell r="A191" t="str">
            <v>AXS Point Central</v>
          </cell>
        </row>
        <row r="192">
          <cell r="A192" t="str">
            <v>Nośniki danych</v>
          </cell>
        </row>
        <row r="193">
          <cell r="A193" t="str">
            <v>Stacje robocze</v>
          </cell>
        </row>
        <row r="194">
          <cell r="A194" t="str">
            <v>Peryferia</v>
          </cell>
        </row>
        <row r="195">
          <cell r="A195" t="str">
            <v>Sieci LAN</v>
          </cell>
        </row>
        <row r="196">
          <cell r="A196" t="str">
            <v>Sieci WAN</v>
          </cell>
        </row>
        <row r="197">
          <cell r="A197" t="str">
            <v>Systemy Firewall</v>
          </cell>
        </row>
        <row r="198">
          <cell r="A198" t="str">
            <v>IDP/IDS</v>
          </cell>
        </row>
        <row r="199">
          <cell r="A199" t="str">
            <v>Systemy autentykacji</v>
          </cell>
        </row>
        <row r="200">
          <cell r="A200" t="str">
            <v>Systemy zarządzania infrastrukturą</v>
          </cell>
        </row>
        <row r="201">
          <cell r="A201" t="str">
            <v>SYMOZA</v>
          </cell>
        </row>
        <row r="202">
          <cell r="A202" t="str">
            <v>Pozostały sprzęt i infrastruktura</v>
          </cell>
        </row>
        <row r="203">
          <cell r="A203" t="str">
            <v>BMC - Patrol</v>
          </cell>
        </row>
        <row r="204">
          <cell r="A204" t="str">
            <v>Isocor</v>
          </cell>
        </row>
        <row r="205">
          <cell r="A205" t="str">
            <v>Radia / Open View</v>
          </cell>
        </row>
        <row r="206">
          <cell r="A206" t="str">
            <v>Tivoli</v>
          </cell>
        </row>
        <row r="207">
          <cell r="A207" t="str">
            <v>TUXEDO (OLD)</v>
          </cell>
        </row>
        <row r="208">
          <cell r="A208" t="str">
            <v>Systemy monitorowania i zarządzania</v>
          </cell>
        </row>
        <row r="209">
          <cell r="A209" t="str">
            <v>Oprogramowanie bazodanowe i aplikacyjne (usługi)</v>
          </cell>
        </row>
        <row r="210">
          <cell r="A210" t="str">
            <v>Centrum Usług Internetowych</v>
          </cell>
        </row>
        <row r="211">
          <cell r="A211" t="str">
            <v>Centrum Przetwarzania Danych</v>
          </cell>
        </row>
        <row r="212">
          <cell r="A212" t="str">
            <v>Centrum Usług Kartowych</v>
          </cell>
        </row>
        <row r="213">
          <cell r="A213" t="str">
            <v>Pozostałe usługi outsourcingowe</v>
          </cell>
        </row>
      </sheetData>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tawienia-PIVOT"/>
      <sheetName val="P&amp;L_M"/>
      <sheetName val="P&amp;L_M (rodzajowo)"/>
      <sheetName val="P&amp;L_Q"/>
      <sheetName val="Group-Summary"/>
      <sheetName val="PlanPrzychodów"/>
      <sheetName val="Budżet Sprzedaż"/>
      <sheetName val="Budżet Produkcja"/>
      <sheetName val="Budżet Administracja"/>
      <sheetName val="Pozostałe"/>
      <sheetName val="Opis"/>
      <sheetName val="Kategoria-Prawdopodobieństwo"/>
      <sheetName val="Ra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ja"/>
      <sheetName val="PLAN"/>
      <sheetName val="Arkusz1"/>
      <sheetName val="SŁOWNIKI"/>
      <sheetName val="Ustawienia-PIVOT"/>
    </sheetNames>
    <sheetDataSet>
      <sheetData sheetId="0" refreshError="1"/>
      <sheetData sheetId="1" refreshError="1"/>
      <sheetData sheetId="2" refreshError="1">
        <row r="1">
          <cell r="A1" t="str">
            <v>SŁOWNIK PRODUKTÓW</v>
          </cell>
          <cell r="C1" t="str">
            <v>SŁOWNIK KODÓW TYPÓW KLIENTÓW</v>
          </cell>
          <cell r="G1" t="str">
            <v>SŁOWNIK PROCESÓW</v>
          </cell>
        </row>
        <row r="2">
          <cell r="A2" t="str">
            <v>Oprogramowanie własne</v>
          </cell>
          <cell r="C2" t="str">
            <v>K</v>
          </cell>
          <cell r="G2" t="str">
            <v>Procesy oprogramowanie</v>
          </cell>
        </row>
        <row r="3">
          <cell r="A3" t="str">
            <v>Systemy transakcyjne</v>
          </cell>
          <cell r="C3" t="str">
            <v>KSF</v>
          </cell>
          <cell r="G3" t="str">
            <v>Licencje</v>
          </cell>
        </row>
        <row r="4">
          <cell r="A4" t="str">
            <v>def3000</v>
          </cell>
          <cell r="C4" t="str">
            <v>KBU</v>
          </cell>
          <cell r="G4" t="str">
            <v>Serwis</v>
          </cell>
        </row>
        <row r="5">
          <cell r="A5" t="str">
            <v>def2000</v>
          </cell>
          <cell r="C5" t="str">
            <v>KBSAM</v>
          </cell>
          <cell r="G5" t="str">
            <v>Modyfikacje</v>
          </cell>
        </row>
        <row r="6">
          <cell r="A6" t="str">
            <v>EuroBank On-line</v>
          </cell>
          <cell r="C6" t="str">
            <v>KBH</v>
          </cell>
          <cell r="G6" t="str">
            <v>Wdrożenia</v>
          </cell>
        </row>
        <row r="7">
          <cell r="A7" t="str">
            <v>Comnet-Bank</v>
          </cell>
          <cell r="C7" t="str">
            <v>KBR</v>
          </cell>
          <cell r="G7" t="str">
            <v>Procesy integracja (sprzęt)</v>
          </cell>
        </row>
        <row r="8">
          <cell r="A8" t="str">
            <v>Saba</v>
          </cell>
          <cell r="C8" t="str">
            <v>KBS</v>
          </cell>
          <cell r="G8" t="str">
            <v>Dostawa sprzętu</v>
          </cell>
        </row>
        <row r="9">
          <cell r="A9" t="str">
            <v>Koban</v>
          </cell>
          <cell r="C9" t="str">
            <v>KBIF</v>
          </cell>
          <cell r="G9" t="str">
            <v>Usługi dodane</v>
          </cell>
        </row>
        <row r="10">
          <cell r="A10" t="str">
            <v>System Obsługi Kredytów</v>
          </cell>
          <cell r="C10" t="str">
            <v>KPRZ</v>
          </cell>
          <cell r="G10" t="str">
            <v>Serwis płatny</v>
          </cell>
        </row>
        <row r="11">
          <cell r="A11" t="str">
            <v>i-Force1</v>
          </cell>
          <cell r="C11" t="str">
            <v>KPPH</v>
          </cell>
          <cell r="G11" t="str">
            <v>Procesy outsourcing</v>
          </cell>
        </row>
        <row r="12">
          <cell r="A12" t="str">
            <v>Systemy analityczne</v>
          </cell>
          <cell r="C12" t="str">
            <v>KPML</v>
          </cell>
          <cell r="G12" t="str">
            <v>Outsourcing</v>
          </cell>
        </row>
        <row r="13">
          <cell r="A13" t="str">
            <v>Hurtownia Danych</v>
          </cell>
          <cell r="C13" t="str">
            <v>KPZE</v>
          </cell>
        </row>
        <row r="14">
          <cell r="A14" t="str">
            <v>PARM</v>
          </cell>
          <cell r="C14" t="str">
            <v>KPSP</v>
          </cell>
        </row>
        <row r="15">
          <cell r="A15" t="str">
            <v>System Analiz Ekonomicznych</v>
          </cell>
          <cell r="C15" t="str">
            <v>KOZ</v>
          </cell>
        </row>
        <row r="16">
          <cell r="A16" t="str">
            <v>Generator Sprawozdań Bankowych</v>
          </cell>
        </row>
        <row r="17">
          <cell r="A17" t="str">
            <v>SWZB</v>
          </cell>
          <cell r="C17" t="str">
            <v>E</v>
          </cell>
        </row>
        <row r="18">
          <cell r="A18" t="str">
            <v>SAPID</v>
          </cell>
          <cell r="C18" t="str">
            <v>ESF</v>
          </cell>
        </row>
        <row r="19">
          <cell r="A19" t="str">
            <v>Portfel Klienta</v>
          </cell>
          <cell r="C19" t="str">
            <v>EBU</v>
          </cell>
        </row>
        <row r="20">
          <cell r="A20" t="str">
            <v>Analizator Transakcji Wysokokwotowych</v>
          </cell>
          <cell r="C20" t="str">
            <v>EBSAM</v>
          </cell>
        </row>
        <row r="21">
          <cell r="A21" t="str">
            <v>Bankowość elektroniczna</v>
          </cell>
          <cell r="C21" t="str">
            <v>EBH</v>
          </cell>
        </row>
        <row r="22">
          <cell r="A22" t="str">
            <v>InterComp</v>
          </cell>
          <cell r="C22" t="str">
            <v>EBR</v>
          </cell>
        </row>
        <row r="23">
          <cell r="A23" t="str">
            <v>Corporate InterComp</v>
          </cell>
          <cell r="C23" t="str">
            <v>EBS</v>
          </cell>
        </row>
        <row r="24">
          <cell r="A24" t="str">
            <v>IntraComp</v>
          </cell>
          <cell r="C24" t="str">
            <v>EBIF</v>
          </cell>
        </row>
        <row r="25">
          <cell r="A25" t="str">
            <v>TeleComp</v>
          </cell>
          <cell r="C25" t="str">
            <v>EPRZ</v>
          </cell>
        </row>
        <row r="26">
          <cell r="A26" t="str">
            <v>SMSComp</v>
          </cell>
          <cell r="C26" t="str">
            <v>EPPH</v>
          </cell>
          <cell r="J26" t="str">
            <v>S</v>
          </cell>
        </row>
        <row r="27">
          <cell r="A27" t="str">
            <v>defCOM2000</v>
          </cell>
          <cell r="C27" t="str">
            <v>EPML</v>
          </cell>
          <cell r="J27" t="str">
            <v xml:space="preserve">N </v>
          </cell>
        </row>
        <row r="28">
          <cell r="A28" t="str">
            <v>WebAgent</v>
          </cell>
          <cell r="C28" t="str">
            <v>EPZE</v>
          </cell>
        </row>
        <row r="29">
          <cell r="A29" t="str">
            <v>Serwer Autoryzacji</v>
          </cell>
          <cell r="C29" t="str">
            <v>EPSP</v>
          </cell>
        </row>
        <row r="30">
          <cell r="A30" t="str">
            <v>Inne</v>
          </cell>
          <cell r="C30" t="str">
            <v>EOZ</v>
          </cell>
        </row>
        <row r="31">
          <cell r="A31" t="str">
            <v>Bank Internetowy</v>
          </cell>
        </row>
        <row r="32">
          <cell r="A32" t="str">
            <v>SETiZ</v>
          </cell>
        </row>
        <row r="33">
          <cell r="A33" t="str">
            <v>SMSBanking</v>
          </cell>
        </row>
        <row r="34">
          <cell r="A34" t="str">
            <v>SAPORD</v>
          </cell>
        </row>
        <row r="35">
          <cell r="A35" t="str">
            <v>Systemy rozliczeniowe</v>
          </cell>
        </row>
        <row r="36">
          <cell r="A36" t="str">
            <v>MultiComp</v>
          </cell>
        </row>
        <row r="37">
          <cell r="A37" t="str">
            <v>SET-BS</v>
          </cell>
        </row>
        <row r="38">
          <cell r="A38" t="str">
            <v>SEWIB</v>
          </cell>
        </row>
        <row r="39">
          <cell r="A39" t="str">
            <v>ETER</v>
          </cell>
        </row>
        <row r="40">
          <cell r="A40" t="str">
            <v>MKBS</v>
          </cell>
        </row>
        <row r="41">
          <cell r="A41" t="str">
            <v>Pozostałe systemy bankowe</v>
          </cell>
        </row>
        <row r="42">
          <cell r="A42" t="str">
            <v>CompCard</v>
          </cell>
        </row>
        <row r="43">
          <cell r="A43" t="str">
            <v>ScanComp</v>
          </cell>
        </row>
        <row r="44">
          <cell r="A44" t="str">
            <v>SKK-BIK</v>
          </cell>
        </row>
        <row r="45">
          <cell r="A45" t="str">
            <v>Oskar Plus</v>
          </cell>
        </row>
        <row r="46">
          <cell r="A46" t="str">
            <v>FormPad</v>
          </cell>
        </row>
        <row r="47">
          <cell r="A47" t="str">
            <v>Cash Dispenser</v>
          </cell>
        </row>
        <row r="48">
          <cell r="A48" t="str">
            <v>Debt Manager</v>
          </cell>
        </row>
        <row r="49">
          <cell r="A49" t="str">
            <v>Inne</v>
          </cell>
        </row>
        <row r="50">
          <cell r="A50" t="str">
            <v>Rejestr Udziałowców</v>
          </cell>
        </row>
        <row r="51">
          <cell r="A51" t="str">
            <v>Generator Wydruków def</v>
          </cell>
        </row>
        <row r="52">
          <cell r="A52" t="str">
            <v>Graficzna Baza Danych</v>
          </cell>
        </row>
        <row r="53">
          <cell r="A53" t="str">
            <v>Ajent</v>
          </cell>
        </row>
        <row r="54">
          <cell r="A54" t="str">
            <v>Płatności Masowe</v>
          </cell>
        </row>
        <row r="55">
          <cell r="A55" t="str">
            <v>Pranie brudnych pieniędzy</v>
          </cell>
        </row>
        <row r="56">
          <cell r="A56" t="str">
            <v>Systemy ERP</v>
          </cell>
        </row>
        <row r="57">
          <cell r="A57" t="str">
            <v>MAAT</v>
          </cell>
        </row>
        <row r="58">
          <cell r="A58" t="str">
            <v>CERES</v>
          </cell>
        </row>
        <row r="59">
          <cell r="A59" t="str">
            <v>SSP</v>
          </cell>
        </row>
        <row r="60">
          <cell r="A60" t="str">
            <v>Pozostałe systemy</v>
          </cell>
        </row>
        <row r="61">
          <cell r="A61" t="str">
            <v>LANCET</v>
          </cell>
        </row>
        <row r="62">
          <cell r="A62" t="str">
            <v>Kadry płace</v>
          </cell>
        </row>
        <row r="63">
          <cell r="A63" t="str">
            <v>Środki trwałe</v>
          </cell>
        </row>
        <row r="64">
          <cell r="A64" t="str">
            <v>Inne</v>
          </cell>
        </row>
        <row r="65">
          <cell r="A65" t="str">
            <v>Oprogramowanie obce</v>
          </cell>
        </row>
        <row r="66">
          <cell r="A66" t="str">
            <v>Oprogramowanie obce użytkowe</v>
          </cell>
        </row>
        <row r="67">
          <cell r="A67" t="str">
            <v>Wapro</v>
          </cell>
        </row>
        <row r="68">
          <cell r="A68" t="str">
            <v>Toms</v>
          </cell>
        </row>
        <row r="69">
          <cell r="A69" t="str">
            <v>Koma-HR</v>
          </cell>
        </row>
        <row r="70">
          <cell r="A70" t="str">
            <v>TeleBank</v>
          </cell>
        </row>
        <row r="71">
          <cell r="A71" t="str">
            <v>Inne</v>
          </cell>
        </row>
        <row r="72">
          <cell r="A72" t="str">
            <v>Oprogramowanie obce narzędziowe</v>
          </cell>
        </row>
        <row r="73">
          <cell r="A73" t="str">
            <v>Oracle</v>
          </cell>
        </row>
        <row r="74">
          <cell r="A74" t="str">
            <v>Faircom</v>
          </cell>
        </row>
        <row r="75">
          <cell r="A75" t="str">
            <v>Informix</v>
          </cell>
        </row>
        <row r="76">
          <cell r="A76" t="str">
            <v>Inne</v>
          </cell>
        </row>
        <row r="77">
          <cell r="A77" t="str">
            <v>Sprzęt i usługi integracyjne</v>
          </cell>
        </row>
        <row r="78">
          <cell r="A78" t="str">
            <v>Sieci LAN/WAN</v>
          </cell>
        </row>
        <row r="79">
          <cell r="A79" t="str">
            <v>Sieci LAN</v>
          </cell>
        </row>
        <row r="80">
          <cell r="A80" t="str">
            <v>Sieci WAN</v>
          </cell>
        </row>
        <row r="81">
          <cell r="A81" t="str">
            <v>Systemy serwerowe UNIX</v>
          </cell>
        </row>
        <row r="82">
          <cell r="A82" t="str">
            <v>Serwery</v>
          </cell>
        </row>
        <row r="83">
          <cell r="A83" t="str">
            <v>Systemy backupu i archiwizacji</v>
          </cell>
        </row>
        <row r="84">
          <cell r="A84" t="str">
            <v>Systemy bezpieczeństwa</v>
          </cell>
        </row>
        <row r="85">
          <cell r="A85" t="str">
            <v>Systemy Firewall</v>
          </cell>
        </row>
        <row r="86">
          <cell r="A86" t="str">
            <v>IDP/IPS</v>
          </cell>
        </row>
        <row r="87">
          <cell r="A87" t="str">
            <v>Systemy autentykacji</v>
          </cell>
        </row>
        <row r="88">
          <cell r="A88" t="str">
            <v>Systemy zarządzania infrastrukturą</v>
          </cell>
        </row>
        <row r="89">
          <cell r="A89" t="str">
            <v>Inne</v>
          </cell>
        </row>
        <row r="90">
          <cell r="A90" t="str">
            <v>Pozostały sprzęt i oprogramowanie</v>
          </cell>
        </row>
        <row r="91">
          <cell r="A91" t="str">
            <v>Usługi outsourcingowe</v>
          </cell>
        </row>
        <row r="92">
          <cell r="A92" t="str">
            <v>Centrum Usług Inernetowych</v>
          </cell>
        </row>
        <row r="93">
          <cell r="A93" t="str">
            <v>Centrum Przetwarzania Danych</v>
          </cell>
        </row>
        <row r="94">
          <cell r="A94" t="str">
            <v>Pozostała sprzedaż</v>
          </cell>
        </row>
        <row r="111">
          <cell r="J111">
            <v>1</v>
          </cell>
        </row>
        <row r="112">
          <cell r="J112">
            <v>0.75</v>
          </cell>
        </row>
        <row r="113">
          <cell r="J113">
            <v>0.5</v>
          </cell>
        </row>
        <row r="114">
          <cell r="J114">
            <v>0.25</v>
          </cell>
        </row>
      </sheetData>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_PL"/>
      <sheetName val="Intro"/>
      <sheetName val="PL"/>
      <sheetName val="BS"/>
      <sheetName val="CF"/>
      <sheetName val="Segments"/>
      <sheetName val="company results"/>
      <sheetName val="wyniki spolek"/>
      <sheetName val="RevenuesAndCosts"/>
      <sheetName val="PL (no MSSF 16)"/>
      <sheetName val="CF (no MSSF 16)"/>
      <sheetName val="Exchange Rates"/>
    </sheetNames>
    <sheetDataSet>
      <sheetData sheetId="0"/>
      <sheetData sheetId="1"/>
      <sheetData sheetId="2"/>
      <sheetData sheetId="3"/>
      <sheetData sheetId="4"/>
      <sheetData sheetId="5">
        <row r="10">
          <cell r="A10" t="str">
            <v>Segment Asseco Poland</v>
          </cell>
          <cell r="B10" t="str">
            <v>Segment Asseco Poland</v>
          </cell>
        </row>
        <row r="36">
          <cell r="A36" t="str">
            <v>Segment Asseco International</v>
          </cell>
          <cell r="B36" t="str">
            <v>Segment Asseco International</v>
          </cell>
        </row>
        <row r="62">
          <cell r="A62" t="str">
            <v>Segment Formula Systems</v>
          </cell>
          <cell r="B62" t="str">
            <v>Segment Formula Systems</v>
          </cell>
        </row>
      </sheetData>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tawienia-PIVOT"/>
      <sheetName val="P&amp;L_M"/>
      <sheetName val="P&amp;L_M (rodzajowo)"/>
      <sheetName val="P&amp;L_Q"/>
      <sheetName val="Group-Summary"/>
      <sheetName val="SFT-Summary"/>
      <sheetName val="Group-Spółki"/>
      <sheetName val="Group-Spółki 2005"/>
      <sheetName val="Raport"/>
      <sheetName val="PlanPrzychodów"/>
      <sheetName val="Kontrakty &amp; Raport"/>
      <sheetName val="Wykresy"/>
      <sheetName val="Budżet Sprzedaż"/>
      <sheetName val="Budżet Produkcja"/>
      <sheetName val="Budżet Administracja"/>
      <sheetName val="Budżet Razem"/>
      <sheetName val="Budżet - CZ"/>
      <sheetName val="Pozostałe"/>
      <sheetName val="Rozliczenia wewnętrzne - CZ"/>
      <sheetName val="Ustawienia - CZ"/>
      <sheetName val="P&amp;L_Q - CZ"/>
      <sheetName val="OPER_ACT"/>
      <sheetName val="Korekty Konsolidacyjne"/>
      <sheetName val="Intercompany"/>
      <sheetName val="Projekty"/>
      <sheetName val="BL &amp; Porde"/>
      <sheetName val="&gt;50% (Klienci)"/>
      <sheetName val="Różnica_BL"/>
      <sheetName val="Projekty_all"/>
      <sheetName val="Projekty_Backlog&amp;Porde"/>
      <sheetName val="Projekty_Pozostałe"/>
      <sheetName val="A4 RK"/>
      <sheetName val="A4 RK (SFT)"/>
      <sheetName val="A4 RK (Incenti)"/>
      <sheetName val="A4 RK (S2 Koma)"/>
      <sheetName val="Opis zmian"/>
      <sheetName val="Projekty PP out"/>
      <sheetName val="Opis"/>
      <sheetName val="Słownik_produktów_2008"/>
    </sheetNames>
    <sheetDataSet>
      <sheetData sheetId="0" refreshError="1">
        <row r="1">
          <cell r="G1">
            <v>1000000</v>
          </cell>
        </row>
        <row r="2">
          <cell r="B2" t="str">
            <v>(Wszystkie)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tawienia-Pivot"/>
      <sheetName val="P&amp;L_M"/>
      <sheetName val="P&amp;L_Q"/>
      <sheetName val="Group-Summary"/>
      <sheetName val="Kontrakty"/>
      <sheetName val="Raport"/>
      <sheetName val="Wykresy-Działy"/>
      <sheetName val="Intercompany"/>
      <sheetName val="S_GM_PROJECT"/>
      <sheetName val="PlanPrzychodów"/>
      <sheetName val="Budżet Sprzedaż"/>
      <sheetName val="Budżet Administracja"/>
      <sheetName val="Budżet Produkcja"/>
      <sheetName val="Pozostałe"/>
      <sheetName val="Korekty Konsolidacyjne"/>
      <sheetName val="Opis"/>
      <sheetName val="Kategoria-Prawdopodobieństwo"/>
    </sheetNames>
    <sheetDataSet>
      <sheetData sheetId="0" refreshError="1">
        <row r="1">
          <cell r="G1">
            <v>1000000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y"/>
      <sheetName val="RSP"/>
      <sheetName val="stawki_ew."/>
      <sheetName val="Instrukcja"/>
      <sheetName val="Metryka"/>
      <sheetName val="S, COGS"/>
      <sheetName val="WNP"/>
      <sheetName val="koszty zmienne"/>
      <sheetName val="rezerwy na ryzyko"/>
      <sheetName val="SERWIS"/>
      <sheetName val="Plan sprzedaży"/>
      <sheetName val="Słownik"/>
      <sheetName val="fwd"/>
      <sheetName val="WNP na Piony"/>
      <sheetName val="Uzgodnienia_dodatkowe"/>
      <sheetName val="P&amp;L-miesiecznie_HD"/>
      <sheetName val="P&amp;L-miesiecznie"/>
      <sheetName val="P&amp;L-rocznie"/>
      <sheetName val="P&amp;L wycena M"/>
      <sheetName val="Podsumowanie"/>
      <sheetName val="Dane do wyceny"/>
    </sheetNames>
    <sheetDataSet>
      <sheetData sheetId="0">
        <row r="2">
          <cell r="A2" t="str">
            <v>Licencje własne</v>
          </cell>
          <cell r="D2" t="str">
            <v>Sprzęt</v>
          </cell>
          <cell r="H2" t="str">
            <v>Licencje</v>
          </cell>
        </row>
        <row r="3">
          <cell r="A3" t="str">
            <v>Wdrożenia własne</v>
          </cell>
          <cell r="D3" t="str">
            <v>Licencje obce</v>
          </cell>
          <cell r="H3" t="str">
            <v>Wdrożenia</v>
          </cell>
        </row>
        <row r="4">
          <cell r="A4" t="str">
            <v>Utrzymanie własne</v>
          </cell>
          <cell r="D4" t="str">
            <v>Wdrożenia obce</v>
          </cell>
          <cell r="H4" t="str">
            <v>Utrzymanie</v>
          </cell>
        </row>
        <row r="5">
          <cell r="A5" t="str">
            <v>Modyfikacje własne</v>
          </cell>
          <cell r="D5" t="str">
            <v>Utrzymanie obce</v>
          </cell>
          <cell r="H5" t="str">
            <v>Modyfikacje</v>
          </cell>
        </row>
        <row r="6">
          <cell r="A6" t="str">
            <v>Szkolenia własne</v>
          </cell>
          <cell r="D6" t="str">
            <v>Modyfikacje obce</v>
          </cell>
          <cell r="H6" t="str">
            <v>Outsourcing</v>
          </cell>
        </row>
        <row r="7">
          <cell r="A7" t="str">
            <v>Outsourcing własny</v>
          </cell>
          <cell r="D7" t="str">
            <v>Szkolenia obce</v>
          </cell>
          <cell r="H7" t="str">
            <v>Integracja-Utrzymanie</v>
          </cell>
        </row>
        <row r="8">
          <cell r="A8" t="str">
            <v>Sprzęt</v>
          </cell>
          <cell r="D8" t="str">
            <v>Outsourcing obcy</v>
          </cell>
          <cell r="H8" t="str">
            <v>Integracja-Usługi Dodane</v>
          </cell>
        </row>
        <row r="9">
          <cell r="A9" t="str">
            <v>Licencje obce</v>
          </cell>
          <cell r="D9" t="str">
            <v>Integracja- Usługi dodane obce</v>
          </cell>
        </row>
        <row r="10">
          <cell r="A10" t="str">
            <v>Wdrożenia obce</v>
          </cell>
          <cell r="D10" t="str">
            <v>Integracja- Utrzymanie obce</v>
          </cell>
        </row>
        <row r="11">
          <cell r="A11" t="str">
            <v>Utrzymanie obce</v>
          </cell>
          <cell r="D11" t="str">
            <v>Licencje własne</v>
          </cell>
        </row>
        <row r="12">
          <cell r="A12" t="str">
            <v>Modyfikacje obce</v>
          </cell>
          <cell r="D12" t="str">
            <v>Wdrożenia własne</v>
          </cell>
        </row>
        <row r="13">
          <cell r="A13" t="str">
            <v>Szkolenia obce</v>
          </cell>
          <cell r="D13" t="str">
            <v>Utrzymanie własne</v>
          </cell>
        </row>
        <row r="14">
          <cell r="A14" t="str">
            <v>Outsourcing obcy</v>
          </cell>
          <cell r="D14" t="str">
            <v>Modyfikacje własne</v>
          </cell>
        </row>
        <row r="15">
          <cell r="D15" t="str">
            <v>Szkolenia własne</v>
          </cell>
        </row>
        <row r="16">
          <cell r="D16" t="str">
            <v>Outsourcing własny</v>
          </cell>
        </row>
        <row r="17">
          <cell r="D17" t="str">
            <v>Integracja- Usługi dodane własne</v>
          </cell>
        </row>
        <row r="18">
          <cell r="D18" t="str">
            <v>Integracja- Utrzymanie własne</v>
          </cell>
        </row>
        <row r="19">
          <cell r="A19" t="str">
            <v>PLN</v>
          </cell>
        </row>
        <row r="20">
          <cell r="A20" t="str">
            <v>EUR</v>
          </cell>
        </row>
        <row r="21">
          <cell r="A21" t="str">
            <v>USD</v>
          </cell>
        </row>
        <row r="22">
          <cell r="A22" t="str">
            <v>GBP</v>
          </cell>
        </row>
        <row r="45">
          <cell r="A45" t="str">
            <v>AP</v>
          </cell>
        </row>
        <row r="46">
          <cell r="A46" t="str">
            <v>BI</v>
          </cell>
        </row>
        <row r="47">
          <cell r="A47" t="str">
            <v>DZI</v>
          </cell>
        </row>
        <row r="48">
          <cell r="A48" t="str">
            <v>Pion Infrastruktury</v>
          </cell>
        </row>
        <row r="49">
          <cell r="A49" t="str">
            <v>PKP-Oracle</v>
          </cell>
        </row>
        <row r="50">
          <cell r="A50" t="str">
            <v>PKP-SAP</v>
          </cell>
        </row>
        <row r="51">
          <cell r="A51" t="str">
            <v>KSI-Eksploatacja</v>
          </cell>
        </row>
        <row r="52">
          <cell r="A52" t="str">
            <v>KSI-Wytwarzanie</v>
          </cell>
        </row>
        <row r="53">
          <cell r="A53" t="str">
            <v>PKP-AX</v>
          </cell>
        </row>
        <row r="54">
          <cell r="A54" t="str">
            <v>PBK, Razem</v>
          </cell>
        </row>
        <row r="55">
          <cell r="A55" t="str">
            <v>PBS</v>
          </cell>
        </row>
        <row r="56">
          <cell r="A56" t="str">
            <v>PKO-COR</v>
          </cell>
        </row>
        <row r="57">
          <cell r="A57" t="str">
            <v>PTiM</v>
          </cell>
        </row>
        <row r="58">
          <cell r="A58" t="str">
            <v>PKO-ZORBA</v>
          </cell>
        </row>
        <row r="59">
          <cell r="A59" t="str">
            <v>PKO-ZSI</v>
          </cell>
        </row>
        <row r="60">
          <cell r="A60" t="str">
            <v>Poczta</v>
          </cell>
        </row>
        <row r="61">
          <cell r="A61" t="str">
            <v>PEGPK-Wdrożenia SIRE</v>
          </cell>
        </row>
        <row r="62">
          <cell r="A62" t="str">
            <v>PEGPK-WPW</v>
          </cell>
        </row>
        <row r="63">
          <cell r="A63" t="str">
            <v>PEGPK-Wdrożenia BERIT</v>
          </cell>
        </row>
        <row r="64">
          <cell r="A64" t="str">
            <v>PEGPK-Produkcja</v>
          </cell>
        </row>
        <row r="65">
          <cell r="A65" t="str">
            <v>PRK</v>
          </cell>
        </row>
        <row r="66">
          <cell r="A66" t="str">
            <v>PUK</v>
          </cell>
        </row>
        <row r="67">
          <cell r="A67" t="str">
            <v>PEGPK-Serwis PRP</v>
          </cell>
        </row>
        <row r="68">
          <cell r="A68" t="str">
            <v>PEGPK-Serwis PRE</v>
          </cell>
        </row>
        <row r="69">
          <cell r="A69" t="str">
            <v>POZ-Rozw. Reg.</v>
          </cell>
        </row>
        <row r="70">
          <cell r="A70" t="str">
            <v>POZ-Systemy Centralne</v>
          </cell>
        </row>
        <row r="71">
          <cell r="A71" t="str">
            <v>POZ-Świadczeniodawcy</v>
          </cell>
        </row>
        <row r="72">
          <cell r="A72" t="str">
            <v>POZ-NFZ</v>
          </cell>
        </row>
        <row r="73">
          <cell r="A73" t="str">
            <v>POZ-Rozw. d. Krwiodawstwa</v>
          </cell>
        </row>
        <row r="74">
          <cell r="A74" t="str">
            <v>PRW</v>
          </cell>
        </row>
        <row r="79">
          <cell r="A79" t="str">
            <v>BLOTH</v>
          </cell>
        </row>
        <row r="80">
          <cell r="A80" t="str">
            <v>PORDE</v>
          </cell>
        </row>
        <row r="81">
          <cell r="A81" t="str">
            <v>PROSP</v>
          </cell>
        </row>
        <row r="91">
          <cell r="J91" t="str">
            <v xml:space="preserve"> </v>
          </cell>
        </row>
        <row r="92">
          <cell r="E92" t="str">
            <v>Analiza</v>
          </cell>
          <cell r="H92" t="str">
            <v>AGP</v>
          </cell>
          <cell r="J92" t="str">
            <v>P</v>
          </cell>
        </row>
        <row r="93">
          <cell r="E93" t="str">
            <v>Dokumentowanie</v>
          </cell>
          <cell r="H93" t="str">
            <v>BBS</v>
          </cell>
          <cell r="J93" t="str">
            <v>N</v>
          </cell>
        </row>
        <row r="94">
          <cell r="E94" t="str">
            <v>Dystrybucja wersji</v>
          </cell>
          <cell r="H94" t="str">
            <v>BJ</v>
          </cell>
          <cell r="J94" t="str">
            <v>W</v>
          </cell>
        </row>
        <row r="95">
          <cell r="E95" t="str">
            <v>Helpdesk</v>
          </cell>
          <cell r="H95" t="str">
            <v>BOO</v>
          </cell>
        </row>
        <row r="96">
          <cell r="E96" t="str">
            <v>Inne</v>
          </cell>
          <cell r="H96" t="str">
            <v>BP</v>
          </cell>
        </row>
        <row r="97">
          <cell r="E97" t="str">
            <v xml:space="preserve">Instalacja </v>
          </cell>
          <cell r="H97" t="str">
            <v>BPU</v>
          </cell>
        </row>
        <row r="98">
          <cell r="E98" t="str">
            <v>Kodowanie</v>
          </cell>
          <cell r="H98" t="str">
            <v>BZ</v>
          </cell>
        </row>
        <row r="99">
          <cell r="E99" t="str">
            <v>Migracja</v>
          </cell>
          <cell r="H99" t="str">
            <v>COR</v>
          </cell>
        </row>
        <row r="100">
          <cell r="E100" t="str">
            <v>Nadzór</v>
          </cell>
          <cell r="H100" t="str">
            <v>CUI</v>
          </cell>
        </row>
        <row r="101">
          <cell r="E101" t="str">
            <v>Nauka własna, (szkolenia)</v>
          </cell>
          <cell r="H101" t="str">
            <v>DAD</v>
          </cell>
        </row>
        <row r="102">
          <cell r="E102" t="str">
            <v>Organizacja Projektu</v>
          </cell>
          <cell r="H102" t="str">
            <v>DAN</v>
          </cell>
        </row>
        <row r="103">
          <cell r="E103" t="str">
            <v>Poprawa błędu</v>
          </cell>
          <cell r="H103" t="str">
            <v>DAT</v>
          </cell>
        </row>
        <row r="104">
          <cell r="E104" t="str">
            <v>Programowanie</v>
          </cell>
          <cell r="H104" t="str">
            <v>DBI</v>
          </cell>
        </row>
        <row r="105">
          <cell r="E105" t="str">
            <v>Projektowanie</v>
          </cell>
          <cell r="H105" t="str">
            <v>DBS</v>
          </cell>
        </row>
        <row r="106">
          <cell r="E106" t="str">
            <v>Szkolenie klienta</v>
          </cell>
          <cell r="H106" t="str">
            <v>DFK</v>
          </cell>
        </row>
        <row r="107">
          <cell r="E107" t="str">
            <v xml:space="preserve">Testy  </v>
          </cell>
          <cell r="H107" t="str">
            <v>DGL</v>
          </cell>
        </row>
        <row r="108">
          <cell r="E108" t="str">
            <v>Testy wewnętrzne</v>
          </cell>
          <cell r="H108" t="str">
            <v>DGN</v>
          </cell>
        </row>
        <row r="109">
          <cell r="E109" t="str">
            <v>Wsparcie sprzedaży</v>
          </cell>
          <cell r="H109" t="str">
            <v>DHB</v>
          </cell>
        </row>
        <row r="110">
          <cell r="E110" t="str">
            <v>Zmiany przepisów</v>
          </cell>
          <cell r="H110" t="str">
            <v>DHD</v>
          </cell>
        </row>
        <row r="111">
          <cell r="H111" t="str">
            <v>DHP</v>
          </cell>
        </row>
        <row r="112">
          <cell r="H112" t="str">
            <v>DHR</v>
          </cell>
        </row>
        <row r="113">
          <cell r="H113" t="str">
            <v>DHS</v>
          </cell>
        </row>
        <row r="114">
          <cell r="H114" t="str">
            <v>DI</v>
          </cell>
        </row>
        <row r="115">
          <cell r="H115" t="str">
            <v>DIN</v>
          </cell>
        </row>
        <row r="116">
          <cell r="H116" t="str">
            <v>DJK</v>
          </cell>
        </row>
        <row r="117">
          <cell r="H117" t="str">
            <v>DKI</v>
          </cell>
        </row>
        <row r="118">
          <cell r="H118" t="str">
            <v>DKS</v>
          </cell>
        </row>
        <row r="119">
          <cell r="H119" t="str">
            <v>DKW</v>
          </cell>
        </row>
        <row r="120">
          <cell r="H120" t="str">
            <v>DL</v>
          </cell>
        </row>
        <row r="121">
          <cell r="H121" t="str">
            <v>DLK</v>
          </cell>
        </row>
        <row r="122">
          <cell r="H122" t="str">
            <v>DLO</v>
          </cell>
        </row>
        <row r="123">
          <cell r="H123" t="str">
            <v>DMK</v>
          </cell>
        </row>
        <row r="124">
          <cell r="H124" t="str">
            <v>DMP</v>
          </cell>
        </row>
        <row r="125">
          <cell r="H125" t="str">
            <v>DNT</v>
          </cell>
        </row>
        <row r="126">
          <cell r="H126" t="str">
            <v>DPC</v>
          </cell>
        </row>
        <row r="127">
          <cell r="H127" t="str">
            <v>DPE</v>
          </cell>
        </row>
        <row r="128">
          <cell r="H128" t="str">
            <v>DPH</v>
          </cell>
        </row>
        <row r="129">
          <cell r="H129" t="str">
            <v>DPIN</v>
          </cell>
        </row>
        <row r="130">
          <cell r="H130" t="str">
            <v>DPI-R</v>
          </cell>
        </row>
        <row r="131">
          <cell r="H131" t="str">
            <v>DPN</v>
          </cell>
        </row>
        <row r="132">
          <cell r="H132" t="str">
            <v>DPO</v>
          </cell>
        </row>
        <row r="133">
          <cell r="H133" t="str">
            <v>DPP</v>
          </cell>
        </row>
        <row r="134">
          <cell r="H134" t="str">
            <v>DPR</v>
          </cell>
        </row>
        <row r="135">
          <cell r="H135" t="str">
            <v>DPRI</v>
          </cell>
        </row>
        <row r="136">
          <cell r="H136" t="str">
            <v>DRB</v>
          </cell>
        </row>
        <row r="137">
          <cell r="H137" t="str">
            <v>DRD</v>
          </cell>
        </row>
        <row r="138">
          <cell r="H138" t="str">
            <v>DRI</v>
          </cell>
        </row>
        <row r="139">
          <cell r="H139" t="str">
            <v>DSE</v>
          </cell>
        </row>
        <row r="140">
          <cell r="H140" t="str">
            <v>DSK</v>
          </cell>
        </row>
        <row r="141">
          <cell r="H141" t="str">
            <v>DSL</v>
          </cell>
        </row>
        <row r="142">
          <cell r="H142" t="str">
            <v>DSM</v>
          </cell>
        </row>
        <row r="143">
          <cell r="H143" t="str">
            <v>DTE</v>
          </cell>
        </row>
        <row r="144">
          <cell r="H144" t="str">
            <v>DTI</v>
          </cell>
        </row>
        <row r="145">
          <cell r="H145" t="str">
            <v>DWB</v>
          </cell>
        </row>
        <row r="146">
          <cell r="H146" t="str">
            <v>DWG</v>
          </cell>
        </row>
        <row r="147">
          <cell r="H147" t="str">
            <v>DWP</v>
          </cell>
        </row>
        <row r="148">
          <cell r="H148" t="str">
            <v>DZT</v>
          </cell>
        </row>
        <row r="149">
          <cell r="H149" t="str">
            <v>K</v>
          </cell>
        </row>
        <row r="150">
          <cell r="H150" t="str">
            <v>KAM</v>
          </cell>
        </row>
        <row r="151">
          <cell r="H151" t="str">
            <v>KCU</v>
          </cell>
        </row>
        <row r="152">
          <cell r="H152" t="str">
            <v>KD</v>
          </cell>
        </row>
        <row r="153">
          <cell r="H153" t="str">
            <v>OTG</v>
          </cell>
        </row>
        <row r="154">
          <cell r="H154" t="str">
            <v>PAP</v>
          </cell>
        </row>
        <row r="155">
          <cell r="H155" t="str">
            <v>PBK</v>
          </cell>
        </row>
        <row r="156">
          <cell r="H156" t="str">
            <v>PBK</v>
          </cell>
        </row>
        <row r="157">
          <cell r="H157" t="str">
            <v>PBS</v>
          </cell>
        </row>
        <row r="158">
          <cell r="H158" t="str">
            <v>PFA</v>
          </cell>
        </row>
        <row r="159">
          <cell r="H159" t="str">
            <v>PKO</v>
          </cell>
        </row>
        <row r="160">
          <cell r="H160" t="str">
            <v>PON</v>
          </cell>
        </row>
        <row r="161">
          <cell r="H161" t="str">
            <v>PRK</v>
          </cell>
        </row>
        <row r="162">
          <cell r="H162" t="str">
            <v>TAM</v>
          </cell>
        </row>
        <row r="163">
          <cell r="H163" t="str">
            <v>WSP</v>
          </cell>
        </row>
        <row r="164">
          <cell r="H164" t="str">
            <v>ZAK</v>
          </cell>
        </row>
        <row r="165">
          <cell r="H165" t="str">
            <v>ZAR</v>
          </cell>
        </row>
        <row r="166">
          <cell r="H166" t="str">
            <v>ZAZM</v>
          </cell>
        </row>
        <row r="167">
          <cell r="H167" t="str">
            <v>ZBI</v>
          </cell>
        </row>
        <row r="168">
          <cell r="H168" t="str">
            <v>ZBS</v>
          </cell>
        </row>
        <row r="169">
          <cell r="H169" t="str">
            <v>ZCEB</v>
          </cell>
        </row>
        <row r="170">
          <cell r="H170" t="str">
            <v>ZCO</v>
          </cell>
        </row>
        <row r="171">
          <cell r="H171" t="str">
            <v>ZDB</v>
          </cell>
        </row>
        <row r="172">
          <cell r="H172" t="str">
            <v>ZFK</v>
          </cell>
        </row>
        <row r="173">
          <cell r="H173" t="str">
            <v>ZFP</v>
          </cell>
        </row>
        <row r="174">
          <cell r="H174" t="str">
            <v>ZFS</v>
          </cell>
        </row>
        <row r="175">
          <cell r="H175" t="str">
            <v>ZGE</v>
          </cell>
        </row>
        <row r="176">
          <cell r="H176" t="str">
            <v>ZGI</v>
          </cell>
        </row>
        <row r="177">
          <cell r="H177" t="str">
            <v>ZHA</v>
          </cell>
        </row>
        <row r="178">
          <cell r="H178" t="str">
            <v>ZIB</v>
          </cell>
        </row>
        <row r="179">
          <cell r="H179" t="str">
            <v>ZIN</v>
          </cell>
        </row>
        <row r="180">
          <cell r="H180" t="str">
            <v>ZIS</v>
          </cell>
        </row>
        <row r="181">
          <cell r="H181" t="str">
            <v>ZIU</v>
          </cell>
        </row>
        <row r="182">
          <cell r="H182" t="str">
            <v>ZJC-L</v>
          </cell>
        </row>
        <row r="183">
          <cell r="H183" t="str">
            <v>ZJK-A</v>
          </cell>
        </row>
        <row r="184">
          <cell r="H184" t="str">
            <v>ZJK-B</v>
          </cell>
        </row>
        <row r="185">
          <cell r="H185" t="str">
            <v>ZKC</v>
          </cell>
        </row>
        <row r="186">
          <cell r="H186" t="str">
            <v>ZKI</v>
          </cell>
        </row>
        <row r="187">
          <cell r="H187" t="str">
            <v>ZKK</v>
          </cell>
        </row>
        <row r="188">
          <cell r="H188" t="str">
            <v>ZMP</v>
          </cell>
        </row>
        <row r="189">
          <cell r="H189" t="str">
            <v>ZOK</v>
          </cell>
        </row>
        <row r="190">
          <cell r="H190" t="str">
            <v>ZOR</v>
          </cell>
        </row>
        <row r="191">
          <cell r="H191" t="str">
            <v>ZORBA</v>
          </cell>
        </row>
        <row r="192">
          <cell r="H192" t="str">
            <v>ZOS</v>
          </cell>
        </row>
        <row r="193">
          <cell r="H193" t="str">
            <v>ZOS-DTI</v>
          </cell>
        </row>
        <row r="194">
          <cell r="H194" t="str">
            <v>ZPM</v>
          </cell>
        </row>
        <row r="195">
          <cell r="H195" t="str">
            <v>ZPW</v>
          </cell>
        </row>
        <row r="196">
          <cell r="H196" t="str">
            <v>ZRC-L</v>
          </cell>
        </row>
        <row r="197">
          <cell r="H197" t="str">
            <v>ZRD</v>
          </cell>
        </row>
        <row r="198">
          <cell r="H198" t="str">
            <v>ZRE</v>
          </cell>
        </row>
        <row r="199">
          <cell r="H199" t="str">
            <v>ZREB</v>
          </cell>
        </row>
        <row r="200">
          <cell r="H200" t="str">
            <v>ZRM</v>
          </cell>
        </row>
        <row r="201">
          <cell r="H201" t="str">
            <v>ZRS-L</v>
          </cell>
        </row>
        <row r="202">
          <cell r="H202" t="str">
            <v>ZRS-S</v>
          </cell>
        </row>
        <row r="203">
          <cell r="H203" t="str">
            <v>ZRT</v>
          </cell>
        </row>
        <row r="204">
          <cell r="H204" t="str">
            <v>ZS2</v>
          </cell>
        </row>
        <row r="205">
          <cell r="H205" t="str">
            <v>ZS3</v>
          </cell>
        </row>
        <row r="206">
          <cell r="H206" t="str">
            <v>ZSI</v>
          </cell>
        </row>
        <row r="207">
          <cell r="H207" t="str">
            <v>ZSK-L</v>
          </cell>
        </row>
        <row r="208">
          <cell r="H208" t="str">
            <v>ZSK-R</v>
          </cell>
        </row>
        <row r="209">
          <cell r="H209" t="str">
            <v>ZSL</v>
          </cell>
        </row>
        <row r="210">
          <cell r="H210" t="str">
            <v>ZSY</v>
          </cell>
        </row>
        <row r="211">
          <cell r="H211" t="str">
            <v>ZTD</v>
          </cell>
        </row>
        <row r="212">
          <cell r="H212" t="str">
            <v>ZUB</v>
          </cell>
        </row>
        <row r="213">
          <cell r="H213" t="str">
            <v>ZWS</v>
          </cell>
        </row>
        <row r="214">
          <cell r="H214" t="str">
            <v>ZZE</v>
          </cell>
        </row>
        <row r="215">
          <cell r="H215" t="str">
            <v>ZZF</v>
          </cell>
        </row>
        <row r="216">
          <cell r="H216" t="str">
            <v>ZZI</v>
          </cell>
        </row>
        <row r="217">
          <cell r="H217" t="str">
            <v>ZZK-D</v>
          </cell>
        </row>
        <row r="218">
          <cell r="H218" t="str">
            <v>ZZK-E</v>
          </cell>
        </row>
        <row r="219">
          <cell r="H219" t="str">
            <v>ZZN</v>
          </cell>
        </row>
        <row r="220">
          <cell r="H220" t="str">
            <v>ZZR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t="str">
            <v>MKP</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Zasady_rachunkowści"/>
      <sheetName val="P&amp;L"/>
      <sheetName val="BS_SHEET"/>
      <sheetName val="CF"/>
      <sheetName val="EC-EQUITY_CHANGES"/>
      <sheetName val="SEGMENTAL_REPORTING"/>
      <sheetName val="CF_OBJAŚNIENIA"/>
      <sheetName val="3,4"/>
      <sheetName val="5"/>
      <sheetName val="6,7"/>
      <sheetName val="8,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Podpisy"/>
    </sheetNames>
    <sheetDataSet>
      <sheetData sheetId="0" refreshError="1">
        <row r="36">
          <cell r="B36">
            <v>38442</v>
          </cell>
        </row>
        <row r="37">
          <cell r="B37">
            <v>37987</v>
          </cell>
        </row>
        <row r="38">
          <cell r="B38">
            <v>38077</v>
          </cell>
        </row>
        <row r="48">
          <cell r="B48">
            <v>38353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FD"/>
      <sheetName val="Trial_balanc-sysntetic"/>
      <sheetName val="OBROTY"/>
      <sheetName val="Auxilary"/>
      <sheetName val="P&amp;L"/>
      <sheetName val="BS"/>
      <sheetName val="EC"/>
      <sheetName val="1"/>
      <sheetName val="2"/>
      <sheetName val="3"/>
      <sheetName val="TB_pivot"/>
      <sheetName val="4"/>
      <sheetName val="5"/>
      <sheetName val="6"/>
      <sheetName val="7"/>
      <sheetName val="8"/>
      <sheetName val="9"/>
      <sheetName val="11"/>
      <sheetName val="12"/>
      <sheetName val="13"/>
      <sheetName val="14"/>
      <sheetName val="15"/>
      <sheetName val="16"/>
      <sheetName val="17"/>
      <sheetName val="18"/>
      <sheetName val="Sheet2"/>
      <sheetName val="Sheet1"/>
      <sheetName val="19"/>
      <sheetName val="20"/>
      <sheetName val="21"/>
      <sheetName val="22"/>
      <sheetName val="23"/>
      <sheetName val="24"/>
      <sheetName val="25"/>
      <sheetName val="26"/>
      <sheetName val="27"/>
      <sheetName val="r"/>
      <sheetName val="Temporary"/>
      <sheetName val="CF"/>
      <sheetName val="Standalone FS_Q II'08_08.08.08"/>
    </sheetNames>
    <sheetDataSet>
      <sheetData sheetId="0">
        <row r="5">
          <cell r="B5" t="str">
            <v>Asseco Poland S.A.</v>
          </cell>
        </row>
        <row r="10">
          <cell r="B10">
            <v>39629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
      <sheetName val="CF"/>
      <sheetName val="Arkusz2"/>
      <sheetName val="Arkusz1"/>
    </sheetNames>
    <sheetDataSet>
      <sheetData sheetId="0"/>
      <sheetData sheetId="1"/>
      <sheetData sheetId="2">
        <row r="5">
          <cell r="A5" t="str">
            <v>Poczta</v>
          </cell>
        </row>
        <row r="6">
          <cell r="A6" t="str">
            <v>PRK</v>
          </cell>
        </row>
        <row r="7">
          <cell r="A7" t="str">
            <v>AP</v>
          </cell>
        </row>
        <row r="8">
          <cell r="A8" t="str">
            <v>PRW</v>
          </cell>
        </row>
        <row r="9">
          <cell r="A9" t="str">
            <v>DZI</v>
          </cell>
        </row>
        <row r="10">
          <cell r="A10" t="str">
            <v>PKO-ZORBA</v>
          </cell>
        </row>
        <row r="11">
          <cell r="A11" t="str">
            <v>PKO-ZSI</v>
          </cell>
        </row>
        <row r="12">
          <cell r="A12" t="str">
            <v>PKO-COR</v>
          </cell>
        </row>
        <row r="13">
          <cell r="A13" t="str">
            <v>PUK</v>
          </cell>
        </row>
        <row r="14">
          <cell r="A14" t="str">
            <v>PRDS</v>
          </cell>
        </row>
        <row r="15">
          <cell r="A15" t="str">
            <v>PBK</v>
          </cell>
        </row>
        <row r="16">
          <cell r="A16" t="str">
            <v>PBS</v>
          </cell>
        </row>
        <row r="17">
          <cell r="A17" t="str">
            <v>BI</v>
          </cell>
        </row>
        <row r="18">
          <cell r="A18" t="str">
            <v>PKP - Konsulting SAP</v>
          </cell>
        </row>
        <row r="19">
          <cell r="A19" t="str">
            <v>PKP - Technologie SAP</v>
          </cell>
        </row>
        <row r="20">
          <cell r="A20" t="str">
            <v>PKP-AX</v>
          </cell>
        </row>
        <row r="21">
          <cell r="A21" t="str">
            <v>PRP</v>
          </cell>
        </row>
        <row r="22">
          <cell r="A22" t="str">
            <v>PRE - Realizacja - SOK</v>
          </cell>
        </row>
        <row r="23">
          <cell r="A23" t="str">
            <v>PRE - Realizacja - BERIT</v>
          </cell>
        </row>
        <row r="24">
          <cell r="A24" t="str">
            <v>PRE - RiZP</v>
          </cell>
        </row>
        <row r="25">
          <cell r="A25" t="str">
            <v>PRE - Serwis</v>
          </cell>
        </row>
        <row r="26">
          <cell r="A26" t="str">
            <v>PRT</v>
          </cell>
        </row>
        <row r="27">
          <cell r="A27" t="str">
            <v>PRA</v>
          </cell>
        </row>
        <row r="28">
          <cell r="A28" t="str">
            <v>KSI-Eksploatacja</v>
          </cell>
        </row>
        <row r="29">
          <cell r="A29" t="str">
            <v>KSI-Wytwarzanie</v>
          </cell>
        </row>
        <row r="30">
          <cell r="A30" t="str">
            <v>POZ</v>
          </cell>
        </row>
        <row r="31">
          <cell r="A31" t="str">
            <v>PTL</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przedaży 2008"/>
      <sheetName val="Słownik_produktów_2008"/>
      <sheetName val="Arkusz2"/>
      <sheetName val="Arkusz1"/>
      <sheetName val="Słownik_old"/>
      <sheetName val="RCP_SFT_Salda"/>
      <sheetName val="RCP_SFT_CZ_MPK"/>
      <sheetName val="RCP_SFT_LW_new"/>
      <sheetName val="RCP_SFT_Przychody"/>
      <sheetName val="RCP_SFT_Koszty"/>
    </sheetNames>
    <sheetDataSet>
      <sheetData sheetId="0" refreshError="1"/>
      <sheetData sheetId="1" refreshError="1">
        <row r="2">
          <cell r="A2" t="str">
            <v>def2000</v>
          </cell>
        </row>
        <row r="3">
          <cell r="A3" t="str">
            <v>def3000/CB</v>
          </cell>
        </row>
        <row r="4">
          <cell r="A4" t="str">
            <v>Euro Bank On-line</v>
          </cell>
        </row>
        <row r="5">
          <cell r="A5" t="str">
            <v>Comnet Bank</v>
          </cell>
        </row>
        <row r="6">
          <cell r="A6" t="str">
            <v>SABA</v>
          </cell>
        </row>
        <row r="7">
          <cell r="A7" t="str">
            <v>3i Infotech</v>
          </cell>
        </row>
        <row r="8">
          <cell r="A8" t="str">
            <v>ICBS</v>
          </cell>
        </row>
        <row r="9">
          <cell r="A9" t="str">
            <v>Alnova</v>
          </cell>
        </row>
        <row r="10">
          <cell r="A10" t="str">
            <v>Zorba</v>
          </cell>
        </row>
        <row r="11">
          <cell r="A11" t="str">
            <v>Systematics</v>
          </cell>
        </row>
        <row r="12">
          <cell r="A12" t="str">
            <v>Novum 4GL</v>
          </cell>
        </row>
        <row r="13">
          <cell r="A13" t="str">
            <v>StarBank</v>
          </cell>
        </row>
        <row r="14">
          <cell r="A14" t="str">
            <v>StarTreasury</v>
          </cell>
        </row>
        <row r="15">
          <cell r="A15" t="str">
            <v>NetBank</v>
          </cell>
        </row>
        <row r="16">
          <cell r="A16" t="str">
            <v>def3000/GL</v>
          </cell>
        </row>
        <row r="17">
          <cell r="A17" t="str">
            <v>Amarta</v>
          </cell>
        </row>
        <row r="18">
          <cell r="A18" t="str">
            <v>def3000/TR</v>
          </cell>
        </row>
        <row r="19">
          <cell r="A19" t="str">
            <v>System Obsługi Kredytów</v>
          </cell>
        </row>
        <row r="20">
          <cell r="A20" t="str">
            <v>ATMON</v>
          </cell>
        </row>
        <row r="21">
          <cell r="A21" t="str">
            <v>Kasa Mieszkaniowa</v>
          </cell>
        </row>
        <row r="22">
          <cell r="A22" t="str">
            <v>BAAF</v>
          </cell>
        </row>
        <row r="23">
          <cell r="A23" t="str">
            <v>Egzekutor</v>
          </cell>
        </row>
        <row r="24">
          <cell r="A24" t="str">
            <v>WSC</v>
          </cell>
        </row>
        <row r="25">
          <cell r="A25" t="str">
            <v>TBP Sezam</v>
          </cell>
        </row>
        <row r="26">
          <cell r="A26" t="str">
            <v>def3000/TF</v>
          </cell>
        </row>
        <row r="27">
          <cell r="A27" t="str">
            <v>InterComp</v>
          </cell>
        </row>
        <row r="28">
          <cell r="A28" t="str">
            <v>def3000/CEB</v>
          </cell>
        </row>
        <row r="29">
          <cell r="A29" t="str">
            <v>eStarBank</v>
          </cell>
        </row>
        <row r="30">
          <cell r="A30" t="str">
            <v>SBI</v>
          </cell>
        </row>
        <row r="31">
          <cell r="A31" t="str">
            <v>def3000/REB</v>
          </cell>
        </row>
        <row r="32">
          <cell r="A32" t="str">
            <v>defCOM2000</v>
          </cell>
        </row>
        <row r="33">
          <cell r="A33" t="str">
            <v>MultiCash</v>
          </cell>
        </row>
        <row r="34">
          <cell r="A34" t="str">
            <v>IntraComp</v>
          </cell>
        </row>
        <row r="35">
          <cell r="A35" t="str">
            <v>def3000/BB</v>
          </cell>
        </row>
        <row r="36">
          <cell r="A36" t="str">
            <v>def3000/IVR</v>
          </cell>
        </row>
        <row r="37">
          <cell r="A37" t="str">
            <v>TeleBank</v>
          </cell>
        </row>
        <row r="38">
          <cell r="A38" t="str">
            <v>def3000/SMS</v>
          </cell>
        </row>
        <row r="39">
          <cell r="A39" t="str">
            <v>SMSBanking</v>
          </cell>
        </row>
        <row r="40">
          <cell r="A40" t="str">
            <v>WebAgent</v>
          </cell>
        </row>
        <row r="41">
          <cell r="A41" t="str">
            <v>def3000/SA</v>
          </cell>
        </row>
        <row r="42">
          <cell r="A42" t="str">
            <v>Serwer Autoryzacji</v>
          </cell>
        </row>
        <row r="43">
          <cell r="A43" t="str">
            <v>Bank Internetowy</v>
          </cell>
        </row>
        <row r="44">
          <cell r="A44" t="str">
            <v>SETiZ</v>
          </cell>
        </row>
        <row r="45">
          <cell r="A45" t="str">
            <v>SAPORD</v>
          </cell>
        </row>
        <row r="46">
          <cell r="A46" t="str">
            <v>COMPozytor</v>
          </cell>
        </row>
        <row r="47">
          <cell r="A47" t="str">
            <v>InterKiosk</v>
          </cell>
        </row>
        <row r="48">
          <cell r="A48" t="str">
            <v>Aplikacja Zcentralizowanej Obsługi Terminali Samoobsługowych (AZOTS)</v>
          </cell>
        </row>
        <row r="49">
          <cell r="A49" t="str">
            <v>def3000/CCA</v>
          </cell>
        </row>
        <row r="50">
          <cell r="A50" t="str">
            <v>def3000/CM</v>
          </cell>
        </row>
        <row r="51">
          <cell r="A51" t="str">
            <v>StarCard</v>
          </cell>
        </row>
        <row r="52">
          <cell r="A52" t="str">
            <v>BANKART</v>
          </cell>
        </row>
        <row r="53">
          <cell r="A53" t="str">
            <v>TP II</v>
          </cell>
        </row>
        <row r="54">
          <cell r="A54" t="str">
            <v>TP II</v>
          </cell>
        </row>
        <row r="55">
          <cell r="A55" t="str">
            <v>ACI</v>
          </cell>
        </row>
        <row r="56">
          <cell r="A56" t="str">
            <v>OSKAR</v>
          </cell>
        </row>
        <row r="57">
          <cell r="A57" t="str">
            <v>OSKAR-2 / X-Card</v>
          </cell>
        </row>
        <row r="58">
          <cell r="A58" t="str">
            <v>eBANKART</v>
          </cell>
          <cell r="L58" t="str">
            <v>AP</v>
          </cell>
        </row>
        <row r="59">
          <cell r="A59" t="str">
            <v>MultiComp</v>
          </cell>
          <cell r="L59" t="str">
            <v>BI</v>
          </cell>
        </row>
        <row r="60">
          <cell r="A60" t="str">
            <v>SET-BS</v>
          </cell>
          <cell r="L60" t="str">
            <v>DPI-ZI</v>
          </cell>
        </row>
        <row r="61">
          <cell r="A61" t="str">
            <v>SEWIB</v>
          </cell>
          <cell r="L61" t="str">
            <v>ERP GIS-NIS</v>
          </cell>
        </row>
        <row r="62">
          <cell r="A62" t="str">
            <v>MKBS</v>
          </cell>
          <cell r="L62" t="str">
            <v>ERP-Pozostałe</v>
          </cell>
        </row>
        <row r="63">
          <cell r="A63" t="str">
            <v>Eter</v>
          </cell>
          <cell r="L63" t="str">
            <v>Gladstone</v>
          </cell>
        </row>
        <row r="64">
          <cell r="A64" t="str">
            <v>CEKOR</v>
          </cell>
          <cell r="L64" t="str">
            <v>PBK</v>
          </cell>
        </row>
        <row r="65">
          <cell r="A65" t="str">
            <v>Inne</v>
          </cell>
          <cell r="L65" t="str">
            <v>PBS</v>
          </cell>
        </row>
        <row r="66">
          <cell r="A66" t="str">
            <v>def3000/DI</v>
          </cell>
          <cell r="L66" t="str">
            <v>PKO-COR</v>
          </cell>
        </row>
        <row r="67">
          <cell r="A67" t="str">
            <v>def3000/CS</v>
          </cell>
          <cell r="L67" t="str">
            <v>PKO-Pozostałe</v>
          </cell>
        </row>
        <row r="68">
          <cell r="A68" t="str">
            <v>Oscar Plus</v>
          </cell>
          <cell r="L68" t="str">
            <v>PKO-ZSI</v>
          </cell>
        </row>
        <row r="69">
          <cell r="A69" t="str">
            <v>StarIns</v>
          </cell>
          <cell r="L69" t="str">
            <v>Promak</v>
          </cell>
        </row>
        <row r="70">
          <cell r="A70" t="str">
            <v>FormPad</v>
          </cell>
          <cell r="L70" t="str">
            <v>Ubezpieczenia</v>
          </cell>
        </row>
        <row r="71">
          <cell r="A71" t="str">
            <v>def3000/CSO</v>
          </cell>
          <cell r="L71" t="str">
            <v>ZZR</v>
          </cell>
        </row>
        <row r="72">
          <cell r="A72" t="str">
            <v>Cash Dispenser</v>
          </cell>
        </row>
        <row r="73">
          <cell r="A73" t="str">
            <v>Debt Manager</v>
          </cell>
        </row>
        <row r="74">
          <cell r="A74" t="str">
            <v>Rejestr Udziałowców</v>
          </cell>
        </row>
        <row r="75">
          <cell r="A75" t="str">
            <v>Generator Wydruków / Diadem</v>
          </cell>
        </row>
        <row r="76">
          <cell r="A76" t="str">
            <v>Graficzna Baza Danych</v>
          </cell>
        </row>
        <row r="77">
          <cell r="A77" t="str">
            <v>Ajent</v>
          </cell>
        </row>
        <row r="78">
          <cell r="A78" t="str">
            <v>def3000/MPS</v>
          </cell>
        </row>
        <row r="79">
          <cell r="A79" t="str">
            <v>Pranie Brudnych Pieniędzy</v>
          </cell>
        </row>
        <row r="80">
          <cell r="A80" t="str">
            <v>Inne systemy bankowo-finansowe</v>
          </cell>
        </row>
        <row r="81">
          <cell r="A81" t="str">
            <v>AGAT</v>
          </cell>
        </row>
        <row r="82">
          <cell r="A82" t="str">
            <v>Infokred</v>
          </cell>
        </row>
        <row r="83">
          <cell r="A83" t="str">
            <v>Serwer Komunikacyjny</v>
          </cell>
        </row>
        <row r="84">
          <cell r="A84" t="str">
            <v>SID</v>
          </cell>
        </row>
        <row r="85">
          <cell r="A85" t="str">
            <v>SMOG</v>
          </cell>
        </row>
        <row r="86">
          <cell r="A86" t="str">
            <v>SOBOS</v>
          </cell>
        </row>
        <row r="87">
          <cell r="A87" t="str">
            <v>SOT</v>
          </cell>
        </row>
        <row r="88">
          <cell r="A88" t="str">
            <v>Sofistar</v>
          </cell>
        </row>
        <row r="89">
          <cell r="A89" t="str">
            <v>StarBuild</v>
          </cell>
        </row>
        <row r="90">
          <cell r="A90" t="str">
            <v>System Kontroli Parametryzacji</v>
          </cell>
        </row>
        <row r="91">
          <cell r="A91" t="str">
            <v>def3000/CO</v>
          </cell>
        </row>
        <row r="92">
          <cell r="A92" t="str">
            <v>SUB (Serwer Usług Bankowych)</v>
          </cell>
        </row>
        <row r="93">
          <cell r="A93" t="str">
            <v>Promak</v>
          </cell>
        </row>
        <row r="94">
          <cell r="A94" t="str">
            <v>ePMI</v>
          </cell>
        </row>
        <row r="95">
          <cell r="A95" t="str">
            <v>ePromak</v>
          </cell>
        </row>
        <row r="96">
          <cell r="A96" t="str">
            <v>Portfel</v>
          </cell>
        </row>
        <row r="97">
          <cell r="A97" t="str">
            <v>Powiernik</v>
          </cell>
        </row>
        <row r="98">
          <cell r="A98" t="str">
            <v>Dedykowane rozwiązania hurtowni danych</v>
          </cell>
        </row>
        <row r="99">
          <cell r="A99" t="str">
            <v>StarDWH</v>
          </cell>
        </row>
        <row r="100">
          <cell r="A100" t="str">
            <v>def3000/MIS</v>
          </cell>
        </row>
        <row r="101">
          <cell r="A101" t="str">
            <v>def3000/MR</v>
          </cell>
        </row>
        <row r="102">
          <cell r="A102" t="str">
            <v>Fermat</v>
          </cell>
        </row>
        <row r="103">
          <cell r="A103" t="str">
            <v>SIZARO</v>
          </cell>
        </row>
        <row r="104">
          <cell r="A104" t="str">
            <v>Algorythmics</v>
          </cell>
        </row>
        <row r="105">
          <cell r="A105" t="str">
            <v>AB2C</v>
          </cell>
        </row>
        <row r="106">
          <cell r="A106" t="str">
            <v>VAR</v>
          </cell>
        </row>
        <row r="107">
          <cell r="A107" t="str">
            <v>PARM</v>
          </cell>
        </row>
        <row r="108">
          <cell r="A108" t="str">
            <v>SAE (System Analiz Ekonomicznych)</v>
          </cell>
        </row>
        <row r="109">
          <cell r="A109" t="str">
            <v>SWZB</v>
          </cell>
        </row>
        <row r="110">
          <cell r="A110" t="str">
            <v>SAPID</v>
          </cell>
        </row>
        <row r="111">
          <cell r="A111" t="str">
            <v>Portfel Klienta</v>
          </cell>
        </row>
        <row r="112">
          <cell r="A112" t="str">
            <v>Analizator Transakcji Wysokokwotowych</v>
          </cell>
        </row>
        <row r="113">
          <cell r="A113" t="str">
            <v>Business Objects</v>
          </cell>
        </row>
        <row r="114">
          <cell r="A114" t="str">
            <v>Erbix</v>
          </cell>
        </row>
        <row r="115">
          <cell r="A115" t="str">
            <v>Profesor</v>
          </cell>
        </row>
        <row r="116">
          <cell r="A116" t="str">
            <v>RBAN</v>
          </cell>
        </row>
        <row r="117">
          <cell r="A117" t="str">
            <v>RBAN-NET</v>
          </cell>
        </row>
        <row r="118">
          <cell r="A118" t="str">
            <v>RepGen</v>
          </cell>
        </row>
        <row r="119">
          <cell r="A119" t="str">
            <v>ROSO-POMOCNIK</v>
          </cell>
        </row>
        <row r="120">
          <cell r="A120" t="str">
            <v>RTA Audytor</v>
          </cell>
        </row>
        <row r="121">
          <cell r="A121" t="str">
            <v>Sara II</v>
          </cell>
        </row>
        <row r="122">
          <cell r="A122" t="str">
            <v>Słowniki WEBIS</v>
          </cell>
        </row>
        <row r="123">
          <cell r="A123" t="str">
            <v>Spider</v>
          </cell>
        </row>
        <row r="124">
          <cell r="A124" t="str">
            <v>SZAD</v>
          </cell>
        </row>
        <row r="125">
          <cell r="A125" t="str">
            <v>SZG</v>
          </cell>
        </row>
        <row r="126">
          <cell r="A126" t="str">
            <v>Terminator</v>
          </cell>
        </row>
        <row r="127">
          <cell r="A127" t="str">
            <v>Simp/SK</v>
          </cell>
        </row>
        <row r="128">
          <cell r="A128" t="str">
            <v>SIZ_ETL (DQM)</v>
          </cell>
        </row>
        <row r="129">
          <cell r="A129" t="str">
            <v>SKOF/Atena</v>
          </cell>
        </row>
        <row r="130">
          <cell r="A130" t="str">
            <v>MetaManager</v>
          </cell>
        </row>
        <row r="131">
          <cell r="A131" t="str">
            <v>StarStat</v>
          </cell>
        </row>
        <row r="132">
          <cell r="A132" t="str">
            <v>Moduł Warstwy Pośredniej</v>
          </cell>
        </row>
        <row r="133">
          <cell r="A133" t="str">
            <v>WP Słowniki</v>
          </cell>
        </row>
        <row r="134">
          <cell r="A134" t="str">
            <v>ASR</v>
          </cell>
        </row>
        <row r="135">
          <cell r="A135" t="str">
            <v>Konsolidator</v>
          </cell>
        </row>
        <row r="136">
          <cell r="A136" t="str">
            <v>Softlab</v>
          </cell>
        </row>
        <row r="137">
          <cell r="A137" t="str">
            <v>WA-PRO</v>
          </cell>
        </row>
        <row r="138">
          <cell r="A138" t="str">
            <v>System Sterowania Produkcją</v>
          </cell>
        </row>
        <row r="139">
          <cell r="A139" t="str">
            <v>Comnet Firma</v>
          </cell>
        </row>
        <row r="140">
          <cell r="A140" t="str">
            <v>Inne systemy ERP</v>
          </cell>
        </row>
        <row r="141">
          <cell r="A141" t="str">
            <v>Oracle e-Business Suite</v>
          </cell>
        </row>
        <row r="142">
          <cell r="A142" t="str">
            <v>Documentum</v>
          </cell>
        </row>
        <row r="143">
          <cell r="A143" t="str">
            <v>Meridio</v>
          </cell>
        </row>
        <row r="144">
          <cell r="A144" t="str">
            <v>TOMS</v>
          </cell>
        </row>
        <row r="145">
          <cell r="A145" t="str">
            <v>LIDS</v>
          </cell>
        </row>
        <row r="146">
          <cell r="A146" t="str">
            <v>GIS</v>
          </cell>
        </row>
        <row r="147">
          <cell r="A147" t="str">
            <v>AMES</v>
          </cell>
        </row>
        <row r="148">
          <cell r="A148" t="str">
            <v>Update7</v>
          </cell>
        </row>
        <row r="149">
          <cell r="A149" t="str">
            <v>CSM (Cooperate Sales Manager)</v>
          </cell>
        </row>
        <row r="150">
          <cell r="A150" t="str">
            <v>CEPIK</v>
          </cell>
        </row>
        <row r="151">
          <cell r="A151" t="str">
            <v>112.pl</v>
          </cell>
        </row>
        <row r="152">
          <cell r="A152" t="str">
            <v>mapa.pl</v>
          </cell>
        </row>
        <row r="153">
          <cell r="A153" t="str">
            <v>RMS</v>
          </cell>
        </row>
        <row r="154">
          <cell r="A154" t="str">
            <v>e-base</v>
          </cell>
        </row>
        <row r="155">
          <cell r="A155" t="str">
            <v>KOMA</v>
          </cell>
        </row>
        <row r="156">
          <cell r="A156" t="str">
            <v>Baltimore</v>
          </cell>
        </row>
        <row r="157">
          <cell r="A157" t="str">
            <v>BroadVision</v>
          </cell>
        </row>
        <row r="158">
          <cell r="A158" t="str">
            <v>Cesar</v>
          </cell>
        </row>
        <row r="159">
          <cell r="A159" t="str">
            <v>Komornik</v>
          </cell>
        </row>
        <row r="160">
          <cell r="A160" t="str">
            <v>RedDot-XCMS</v>
          </cell>
        </row>
        <row r="161">
          <cell r="A161" t="str">
            <v>ROMI</v>
          </cell>
        </row>
        <row r="162">
          <cell r="A162" t="str">
            <v>VIPER</v>
          </cell>
        </row>
        <row r="163">
          <cell r="A163" t="str">
            <v>WebLogic</v>
          </cell>
        </row>
        <row r="164">
          <cell r="A164" t="str">
            <v>Oprogramowanie narzędziowe</v>
          </cell>
        </row>
        <row r="165">
          <cell r="A165" t="str">
            <v>Systemy antywirusowe</v>
          </cell>
        </row>
        <row r="166">
          <cell r="A166" t="str">
            <v>Inne systemy bezpieczeństwa</v>
          </cell>
        </row>
        <row r="167">
          <cell r="A167" t="str">
            <v>PBP</v>
          </cell>
        </row>
        <row r="168">
          <cell r="A168" t="str">
            <v>Strony WWW</v>
          </cell>
        </row>
        <row r="169">
          <cell r="A169" t="str">
            <v>DSEAgent</v>
          </cell>
        </row>
        <row r="170">
          <cell r="A170" t="str">
            <v>MQM_SZpJ</v>
          </cell>
        </row>
        <row r="171">
          <cell r="A171" t="str">
            <v>Problemy i Błędy</v>
          </cell>
        </row>
        <row r="172">
          <cell r="A172" t="str">
            <v>WATA</v>
          </cell>
        </row>
        <row r="173">
          <cell r="A173" t="str">
            <v>System Zarządzania Wymaganiami</v>
          </cell>
        </row>
        <row r="174">
          <cell r="A174" t="str">
            <v>ASIST</v>
          </cell>
        </row>
        <row r="175">
          <cell r="A175" t="str">
            <v>Baza Kontrakt</v>
          </cell>
        </row>
        <row r="176">
          <cell r="A176" t="str">
            <v>HARM</v>
          </cell>
        </row>
        <row r="177">
          <cell r="A177" t="str">
            <v>OZK</v>
          </cell>
        </row>
        <row r="178">
          <cell r="A178" t="str">
            <v>Serwis prawny</v>
          </cell>
        </row>
        <row r="179">
          <cell r="A179" t="str">
            <v>SPP</v>
          </cell>
        </row>
        <row r="180">
          <cell r="A180" t="str">
            <v>SRT</v>
          </cell>
        </row>
        <row r="181">
          <cell r="A181" t="str">
            <v>CUI Admin</v>
          </cell>
        </row>
        <row r="182">
          <cell r="A182" t="str">
            <v>def3000 d3dbmini</v>
          </cell>
        </row>
        <row r="183">
          <cell r="A183" t="str">
            <v>Moduł Obsługi Internetowej</v>
          </cell>
        </row>
        <row r="184">
          <cell r="A184" t="str">
            <v>Serwery</v>
          </cell>
        </row>
        <row r="185">
          <cell r="A185" t="str">
            <v>Systemy backupu i archiwizacji</v>
          </cell>
        </row>
        <row r="186">
          <cell r="A186" t="str">
            <v>AXS Point Central (OLD)</v>
          </cell>
        </row>
        <row r="187">
          <cell r="A187" t="str">
            <v>Microsoft - Enterprise</v>
          </cell>
        </row>
        <row r="188">
          <cell r="A188" t="str">
            <v>Microsoft - Select</v>
          </cell>
        </row>
        <row r="189">
          <cell r="A189" t="str">
            <v>Microsoft - pozostałe</v>
          </cell>
        </row>
        <row r="190">
          <cell r="A190" t="str">
            <v>TUXEDO</v>
          </cell>
        </row>
        <row r="191">
          <cell r="A191" t="str">
            <v>Oracle</v>
          </cell>
        </row>
        <row r="192">
          <cell r="A192" t="str">
            <v>Faircom</v>
          </cell>
        </row>
        <row r="193">
          <cell r="A193" t="str">
            <v>Informix</v>
          </cell>
        </row>
        <row r="194">
          <cell r="A194" t="str">
            <v>AXS Point Central</v>
          </cell>
        </row>
        <row r="195">
          <cell r="A195" t="str">
            <v>Nośniki danych</v>
          </cell>
        </row>
        <row r="196">
          <cell r="A196" t="str">
            <v>Stacje robocze</v>
          </cell>
        </row>
        <row r="197">
          <cell r="A197" t="str">
            <v>Peryferia</v>
          </cell>
        </row>
        <row r="198">
          <cell r="A198" t="str">
            <v>Sieci LAN</v>
          </cell>
        </row>
        <row r="199">
          <cell r="A199" t="str">
            <v>Sieci WAN</v>
          </cell>
        </row>
        <row r="200">
          <cell r="A200" t="str">
            <v>Systemy Firewall</v>
          </cell>
        </row>
        <row r="201">
          <cell r="A201" t="str">
            <v>IDP/IDS</v>
          </cell>
        </row>
        <row r="202">
          <cell r="A202" t="str">
            <v>Systemy autentykacji</v>
          </cell>
        </row>
        <row r="203">
          <cell r="A203" t="str">
            <v>Systemy zarządzania infrastrukturą</v>
          </cell>
        </row>
        <row r="204">
          <cell r="A204" t="str">
            <v>SYMOZA</v>
          </cell>
        </row>
        <row r="205">
          <cell r="A205" t="str">
            <v>Pozostały sprzęt i infrastruktura</v>
          </cell>
        </row>
        <row r="206">
          <cell r="A206" t="str">
            <v>BMC - Patrol</v>
          </cell>
        </row>
        <row r="207">
          <cell r="A207" t="str">
            <v>Isocor</v>
          </cell>
        </row>
        <row r="208">
          <cell r="A208" t="str">
            <v>Radia / Open View</v>
          </cell>
        </row>
        <row r="209">
          <cell r="A209" t="str">
            <v>Tivoli</v>
          </cell>
        </row>
        <row r="210">
          <cell r="A210" t="str">
            <v>TUXEDO (OLD)</v>
          </cell>
        </row>
        <row r="211">
          <cell r="A211" t="str">
            <v>Systemy monitorowania i zarządzania</v>
          </cell>
        </row>
        <row r="212">
          <cell r="A212" t="str">
            <v>Oprogramowanie bazodanowe i aplikacyjne (usługi)</v>
          </cell>
        </row>
        <row r="213">
          <cell r="A213" t="str">
            <v>Centrum Usług Internetowych</v>
          </cell>
        </row>
        <row r="214">
          <cell r="A214" t="str">
            <v>Centrum Przetwarzania Danych</v>
          </cell>
        </row>
        <row r="215">
          <cell r="A215" t="str">
            <v>Centrum Usług Kartowych</v>
          </cell>
        </row>
        <row r="216">
          <cell r="A216" t="str">
            <v>Pozostałe usługi outsourcingowe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zekształcenie"/>
      <sheetName val="Koszty emisji"/>
      <sheetName val="Besta"/>
      <sheetName val="Net Power"/>
      <sheetName val="ABR"/>
      <sheetName val="Podatek"/>
      <sheetName val="RMK"/>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DF"/>
      <sheetName val="INPUT DATA"/>
      <sheetName val="P&amp;L"/>
      <sheetName val="SEGMENTAL_REPORTING"/>
      <sheetName val="BS_SHEET"/>
      <sheetName val="CF"/>
      <sheetName val="3,4"/>
      <sheetName val="5"/>
      <sheetName val="6,7"/>
      <sheetName val="8,9"/>
      <sheetName val="10"/>
      <sheetName val="11"/>
      <sheetName val="13"/>
      <sheetName val="14"/>
      <sheetName val="15"/>
      <sheetName val="16"/>
      <sheetName val="17"/>
      <sheetName val="18"/>
      <sheetName val="19"/>
      <sheetName val="20"/>
      <sheetName val="20(1)"/>
      <sheetName val="21"/>
      <sheetName val="22"/>
      <sheetName val="23"/>
      <sheetName val="24"/>
      <sheetName val="26"/>
      <sheetName val="27"/>
      <sheetName val="29"/>
      <sheetName val="30"/>
      <sheetName val="31"/>
      <sheetName val="33"/>
      <sheetName val="34"/>
      <sheetName val="35"/>
    </sheetNames>
    <sheetDataSet>
      <sheetData sheetId="0" refreshError="1"/>
      <sheetData sheetId="1" refreshError="1">
        <row r="73">
          <cell r="B73">
            <v>3.3542000000000001</v>
          </cell>
        </row>
        <row r="74">
          <cell r="B74">
            <v>3.4776000000000002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0">
    <pageSetUpPr fitToPage="1"/>
  </sheetPr>
  <dimension ref="A1:Q32"/>
  <sheetViews>
    <sheetView showGridLines="0" tabSelected="1" zoomScaleNormal="100" zoomScaleSheetLayoutView="145" workbookViewId="0">
      <selection activeCell="H15" sqref="H15"/>
    </sheetView>
  </sheetViews>
  <sheetFormatPr defaultColWidth="9.109375" defaultRowHeight="13.8" x14ac:dyDescent="0.3"/>
  <cols>
    <col min="1" max="1" width="14.6640625" style="16" customWidth="1"/>
    <col min="2" max="2" width="13.109375" style="16" customWidth="1"/>
    <col min="3" max="3" width="30.44140625" style="16" customWidth="1"/>
    <col min="4" max="5" width="13.88671875" style="14" customWidth="1"/>
    <col min="6" max="6" width="5.109375" style="16" customWidth="1"/>
    <col min="7" max="7" width="2.33203125" style="16" customWidth="1"/>
    <col min="8" max="8" width="9.109375" style="16"/>
    <col min="9" max="9" width="18.33203125" style="16" customWidth="1"/>
    <col min="10" max="10" width="29.5546875" style="16" customWidth="1"/>
    <col min="11" max="12" width="15.5546875" style="16" customWidth="1"/>
    <col min="13" max="13" width="3.109375" style="16" customWidth="1"/>
    <col min="14" max="14" width="8.109375" style="16" customWidth="1"/>
    <col min="15" max="17" width="9.109375" style="16"/>
    <col min="18" max="16384" width="9.109375" style="12"/>
  </cols>
  <sheetData>
    <row r="1" spans="2:8" s="21" customFormat="1" x14ac:dyDescent="0.3">
      <c r="D1" s="14"/>
      <c r="E1" s="14"/>
    </row>
    <row r="2" spans="2:8" s="21" customFormat="1" x14ac:dyDescent="0.3">
      <c r="D2" s="14"/>
      <c r="E2" s="14"/>
    </row>
    <row r="3" spans="2:8" s="21" customFormat="1" x14ac:dyDescent="0.3">
      <c r="D3" s="14"/>
      <c r="E3" s="14"/>
    </row>
    <row r="4" spans="2:8" s="21" customFormat="1" x14ac:dyDescent="0.3">
      <c r="D4" s="14"/>
      <c r="E4" s="14"/>
    </row>
    <row r="5" spans="2:8" s="21" customFormat="1" x14ac:dyDescent="0.3">
      <c r="D5" s="14"/>
      <c r="E5" s="14"/>
    </row>
    <row r="6" spans="2:8" s="21" customFormat="1" x14ac:dyDescent="0.3">
      <c r="D6" s="14"/>
      <c r="E6" s="14"/>
    </row>
    <row r="7" spans="2:8" s="21" customFormat="1" x14ac:dyDescent="0.3">
      <c r="D7" s="14"/>
      <c r="E7" s="14"/>
    </row>
    <row r="8" spans="2:8" s="21" customFormat="1" x14ac:dyDescent="0.3">
      <c r="D8" s="14"/>
      <c r="E8" s="14"/>
    </row>
    <row r="9" spans="2:8" s="21" customFormat="1" x14ac:dyDescent="0.3">
      <c r="D9" s="14"/>
      <c r="E9" s="14"/>
    </row>
    <row r="10" spans="2:8" s="24" customFormat="1" x14ac:dyDescent="0.3">
      <c r="B10" s="25"/>
      <c r="D10" s="1"/>
      <c r="E10" s="1"/>
    </row>
    <row r="11" spans="2:8" s="24" customFormat="1" x14ac:dyDescent="0.3">
      <c r="B11" s="30"/>
      <c r="C11" s="30"/>
      <c r="D11" s="31"/>
      <c r="E11" s="31"/>
      <c r="F11" s="30"/>
      <c r="G11" s="30"/>
    </row>
    <row r="12" spans="2:8" s="24" customFormat="1" ht="29.25" customHeight="1" x14ac:dyDescent="0.3">
      <c r="B12" s="182"/>
      <c r="C12" s="182"/>
      <c r="D12" s="182"/>
      <c r="E12" s="182"/>
      <c r="F12" s="182"/>
      <c r="G12" s="182"/>
      <c r="H12" s="26"/>
    </row>
    <row r="13" spans="2:8" s="24" customFormat="1" x14ac:dyDescent="0.3">
      <c r="B13" s="30"/>
      <c r="C13" s="30"/>
      <c r="D13" s="31"/>
      <c r="E13" s="31"/>
      <c r="F13" s="30"/>
      <c r="G13" s="30"/>
    </row>
    <row r="14" spans="2:8" s="24" customFormat="1" x14ac:dyDescent="0.3">
      <c r="B14" s="32"/>
      <c r="C14" s="30"/>
      <c r="D14" s="31"/>
      <c r="E14" s="31"/>
      <c r="F14" s="30"/>
      <c r="G14" s="30"/>
    </row>
    <row r="15" spans="2:8" s="24" customFormat="1" x14ac:dyDescent="0.3">
      <c r="B15" s="30"/>
      <c r="C15" s="30"/>
      <c r="D15" s="31"/>
      <c r="E15" s="31"/>
      <c r="F15" s="30"/>
      <c r="G15" s="30"/>
    </row>
    <row r="16" spans="2:8" s="24" customFormat="1" x14ac:dyDescent="0.3">
      <c r="B16" s="183"/>
      <c r="C16" s="183"/>
      <c r="D16" s="184"/>
      <c r="E16" s="184"/>
      <c r="F16" s="30"/>
      <c r="G16" s="30"/>
    </row>
    <row r="17" spans="1:17" x14ac:dyDescent="0.3">
      <c r="A17" s="12"/>
      <c r="B17" s="183"/>
      <c r="C17" s="183"/>
      <c r="D17" s="33"/>
      <c r="E17" s="33"/>
      <c r="F17" s="34"/>
      <c r="G17" s="34"/>
      <c r="H17" s="13"/>
      <c r="I17" s="12"/>
      <c r="J17" s="12"/>
      <c r="K17" s="12"/>
      <c r="L17" s="12"/>
      <c r="M17" s="12"/>
      <c r="N17" s="12"/>
      <c r="O17" s="12"/>
      <c r="P17" s="12"/>
      <c r="Q17" s="12"/>
    </row>
    <row r="18" spans="1:17" x14ac:dyDescent="0.3">
      <c r="A18" s="12"/>
      <c r="B18" s="35"/>
      <c r="C18" s="36"/>
      <c r="D18" s="37"/>
      <c r="E18" s="37"/>
      <c r="F18" s="18"/>
      <c r="G18" s="18"/>
      <c r="I18" s="12"/>
      <c r="J18" s="12"/>
      <c r="K18" s="12"/>
      <c r="L18" s="12"/>
      <c r="M18" s="12"/>
      <c r="N18" s="12"/>
      <c r="O18" s="12"/>
      <c r="P18" s="12"/>
      <c r="Q18" s="12"/>
    </row>
    <row r="19" spans="1:17" x14ac:dyDescent="0.3">
      <c r="A19" s="12"/>
      <c r="B19" s="35"/>
      <c r="C19" s="36"/>
      <c r="D19" s="37"/>
      <c r="E19" s="37"/>
      <c r="F19" s="18"/>
      <c r="G19" s="18"/>
      <c r="I19" s="12"/>
      <c r="J19" s="12"/>
      <c r="K19" s="12"/>
      <c r="L19" s="12"/>
      <c r="M19" s="12"/>
      <c r="N19" s="12"/>
      <c r="O19" s="12"/>
      <c r="P19" s="12"/>
      <c r="Q19" s="12"/>
    </row>
    <row r="20" spans="1:17" x14ac:dyDescent="0.3">
      <c r="A20" s="12"/>
      <c r="B20" s="35"/>
      <c r="C20" s="36"/>
      <c r="D20" s="37"/>
      <c r="E20" s="37"/>
      <c r="F20" s="18"/>
      <c r="G20" s="18"/>
      <c r="I20" s="12"/>
      <c r="J20" s="12"/>
      <c r="K20" s="12"/>
      <c r="L20" s="12"/>
      <c r="M20" s="12"/>
      <c r="N20" s="12"/>
      <c r="O20" s="12"/>
      <c r="P20" s="12"/>
      <c r="Q20" s="12"/>
    </row>
    <row r="21" spans="1:17" x14ac:dyDescent="0.3">
      <c r="A21" s="12"/>
      <c r="B21" s="22"/>
      <c r="C21" s="29"/>
      <c r="D21" s="23"/>
      <c r="E21" s="23"/>
      <c r="I21" s="12"/>
      <c r="J21" s="12"/>
      <c r="K21" s="12"/>
      <c r="L21" s="12"/>
      <c r="M21" s="12"/>
      <c r="N21" s="12"/>
      <c r="O21" s="12"/>
      <c r="P21" s="12"/>
      <c r="Q21" s="12"/>
    </row>
    <row r="22" spans="1:17" x14ac:dyDescent="0.3">
      <c r="A22" s="12"/>
      <c r="B22" s="22"/>
      <c r="C22" s="29"/>
      <c r="D22" s="23"/>
      <c r="E22" s="23"/>
      <c r="I22" s="12"/>
      <c r="J22" s="12"/>
      <c r="K22" s="12"/>
      <c r="L22" s="12"/>
      <c r="M22" s="12"/>
      <c r="N22" s="12"/>
      <c r="O22" s="12"/>
      <c r="P22" s="12"/>
      <c r="Q22" s="12"/>
    </row>
    <row r="23" spans="1:17" x14ac:dyDescent="0.3">
      <c r="A23" s="12"/>
      <c r="B23" s="22"/>
      <c r="C23" s="29"/>
      <c r="D23" s="23"/>
      <c r="E23" s="23"/>
      <c r="I23" s="12"/>
      <c r="J23" s="12"/>
      <c r="K23" s="12"/>
      <c r="L23" s="12"/>
      <c r="M23" s="12"/>
      <c r="N23" s="12"/>
      <c r="O23" s="12"/>
      <c r="P23" s="12"/>
      <c r="Q23" s="12"/>
    </row>
    <row r="24" spans="1:17" x14ac:dyDescent="0.3">
      <c r="A24" s="12"/>
      <c r="B24" s="22"/>
      <c r="C24" s="29"/>
      <c r="D24" s="23"/>
      <c r="E24" s="23"/>
      <c r="I24" s="12"/>
      <c r="J24" s="12"/>
      <c r="K24" s="12"/>
      <c r="L24" s="12"/>
      <c r="M24" s="12"/>
      <c r="N24" s="12"/>
      <c r="O24" s="12"/>
      <c r="P24" s="12"/>
      <c r="Q24" s="12"/>
    </row>
    <row r="25" spans="1:17" x14ac:dyDescent="0.3">
      <c r="A25" s="12"/>
      <c r="B25" s="22"/>
      <c r="C25" s="29"/>
      <c r="D25" s="23"/>
      <c r="E25" s="23"/>
      <c r="I25" s="12"/>
      <c r="J25" s="12"/>
      <c r="K25" s="12"/>
      <c r="L25" s="12"/>
      <c r="M25" s="12"/>
      <c r="N25" s="12"/>
      <c r="O25" s="12"/>
      <c r="P25" s="12"/>
      <c r="Q25" s="12"/>
    </row>
    <row r="26" spans="1:17" x14ac:dyDescent="0.3">
      <c r="A26" s="12"/>
      <c r="B26" s="22"/>
      <c r="C26" s="29"/>
      <c r="D26" s="23"/>
      <c r="E26" s="23"/>
      <c r="I26" s="12"/>
      <c r="J26" s="12"/>
      <c r="K26" s="12"/>
      <c r="L26" s="12"/>
      <c r="M26" s="12"/>
      <c r="N26" s="12"/>
      <c r="O26" s="12"/>
      <c r="P26" s="12"/>
      <c r="Q26" s="12"/>
    </row>
    <row r="27" spans="1:17" x14ac:dyDescent="0.3">
      <c r="A27" s="12"/>
      <c r="B27" s="22"/>
      <c r="C27" s="29"/>
      <c r="D27" s="23"/>
      <c r="E27" s="23"/>
      <c r="I27" s="12"/>
      <c r="J27" s="12"/>
      <c r="K27" s="12"/>
      <c r="L27" s="12"/>
      <c r="M27" s="12"/>
      <c r="N27" s="12"/>
      <c r="O27" s="12"/>
      <c r="P27" s="12"/>
      <c r="Q27" s="12"/>
    </row>
    <row r="29" spans="1:17" x14ac:dyDescent="0.3">
      <c r="A29" s="12"/>
      <c r="B29" s="28"/>
      <c r="I29" s="12"/>
      <c r="J29" s="12"/>
      <c r="K29" s="12"/>
      <c r="L29" s="12"/>
      <c r="M29" s="12"/>
      <c r="N29" s="12"/>
      <c r="O29" s="12"/>
      <c r="P29" s="12"/>
      <c r="Q29" s="12"/>
    </row>
    <row r="31" spans="1:17" s="27" customFormat="1" ht="114" customHeight="1" x14ac:dyDescent="0.3">
      <c r="B31" s="181"/>
      <c r="C31" s="181"/>
      <c r="D31" s="181"/>
      <c r="E31" s="181"/>
      <c r="F31" s="181"/>
      <c r="G31" s="181"/>
    </row>
    <row r="32" spans="1:17" x14ac:dyDescent="0.3">
      <c r="A32" s="12"/>
      <c r="D32" s="16"/>
      <c r="E32" s="16"/>
      <c r="F32" s="12"/>
      <c r="G32" s="12"/>
      <c r="H32" s="12"/>
      <c r="I32" s="12"/>
      <c r="J32" s="12"/>
      <c r="K32" s="12"/>
      <c r="L32" s="12"/>
      <c r="M32" s="12"/>
      <c r="N32" s="12"/>
      <c r="O32" s="12"/>
      <c r="P32" s="12"/>
      <c r="Q32" s="12"/>
    </row>
  </sheetData>
  <mergeCells count="5">
    <mergeCell ref="B31:G31"/>
    <mergeCell ref="B12:G12"/>
    <mergeCell ref="B16:B17"/>
    <mergeCell ref="C16:C17"/>
    <mergeCell ref="D16:E1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JezykPOL">
                <anchor moveWithCells="1" sizeWithCells="1">
                  <from>
                    <xdr:col>1</xdr:col>
                    <xdr:colOff>236220</xdr:colOff>
                    <xdr:row>3</xdr:row>
                    <xdr:rowOff>106680</xdr:rowOff>
                  </from>
                  <to>
                    <xdr:col>1</xdr:col>
                    <xdr:colOff>868680</xdr:colOff>
                    <xdr:row>6</xdr:row>
                    <xdr:rowOff>106680</xdr:rowOff>
                  </to>
                </anchor>
              </controlPr>
            </control>
          </mc:Choice>
        </mc:AlternateContent>
        <mc:AlternateContent xmlns:mc="http://schemas.openxmlformats.org/markup-compatibility/2006">
          <mc:Choice Requires="x14">
            <control shapeId="1026" r:id="rId5" name="Button 2">
              <controlPr defaultSize="0" print="0" autoFill="0" autoPict="0" macro="[0]!JezykENG">
                <anchor moveWithCells="1" sizeWithCells="1">
                  <from>
                    <xdr:col>2</xdr:col>
                    <xdr:colOff>190500</xdr:colOff>
                    <xdr:row>3</xdr:row>
                    <xdr:rowOff>106680</xdr:rowOff>
                  </from>
                  <to>
                    <xdr:col>2</xdr:col>
                    <xdr:colOff>845820</xdr:colOff>
                    <xdr:row>6</xdr:row>
                    <xdr:rowOff>106680</xdr:rowOff>
                  </to>
                </anchor>
              </controlPr>
            </control>
          </mc:Choice>
        </mc:AlternateContent>
        <mc:AlternateContent xmlns:mc="http://schemas.openxmlformats.org/markup-compatibility/2006">
          <mc:Choice Requires="x14">
            <control shapeId="1027" r:id="rId6" name="Group Box 3">
              <controlPr defaultSize="0" autoFill="0" autoPict="0" macro="[0]!Polegrupy3_Kliknięcie">
                <anchor moveWithCells="1">
                  <from>
                    <xdr:col>1</xdr:col>
                    <xdr:colOff>7620</xdr:colOff>
                    <xdr:row>2</xdr:row>
                    <xdr:rowOff>0</xdr:rowOff>
                  </from>
                  <to>
                    <xdr:col>2</xdr:col>
                    <xdr:colOff>1036320</xdr:colOff>
                    <xdr:row>8</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5">
    <pageSetUpPr fitToPage="1"/>
  </sheetPr>
  <dimension ref="A1:L22"/>
  <sheetViews>
    <sheetView showGridLines="0" zoomScale="87" zoomScaleNormal="87" workbookViewId="0">
      <selection activeCell="F34" sqref="F34"/>
    </sheetView>
  </sheetViews>
  <sheetFormatPr defaultColWidth="8.88671875" defaultRowHeight="13.8" x14ac:dyDescent="0.3"/>
  <cols>
    <col min="1" max="1" width="33.88671875" style="13" customWidth="1"/>
    <col min="2" max="2" width="32.88671875" style="13" hidden="1" customWidth="1"/>
    <col min="3" max="5" width="12.109375" style="21" customWidth="1"/>
    <col min="6" max="6" width="14.109375" style="21" customWidth="1"/>
    <col min="7" max="12" width="13.6640625" style="13" customWidth="1"/>
    <col min="13" max="16384" width="8.88671875" style="13"/>
  </cols>
  <sheetData>
    <row r="1" spans="1:12" x14ac:dyDescent="0.3">
      <c r="A1" s="207" t="s">
        <v>38</v>
      </c>
      <c r="B1" s="207" t="s">
        <v>87</v>
      </c>
      <c r="C1" s="131" t="s">
        <v>463</v>
      </c>
      <c r="D1" s="131" t="s">
        <v>464</v>
      </c>
      <c r="E1" s="131" t="s">
        <v>465</v>
      </c>
      <c r="F1" s="131" t="s">
        <v>466</v>
      </c>
      <c r="G1" s="81" t="s">
        <v>420</v>
      </c>
      <c r="H1" s="81" t="s">
        <v>424</v>
      </c>
      <c r="I1" s="81" t="s">
        <v>433</v>
      </c>
      <c r="J1" s="81" t="s">
        <v>451</v>
      </c>
      <c r="K1" s="81" t="s">
        <v>458</v>
      </c>
      <c r="L1" s="81" t="s">
        <v>507</v>
      </c>
    </row>
    <row r="2" spans="1:12" x14ac:dyDescent="0.3">
      <c r="A2" s="207"/>
      <c r="B2" s="207"/>
      <c r="C2" s="132" t="s">
        <v>265</v>
      </c>
      <c r="D2" s="132" t="s">
        <v>265</v>
      </c>
      <c r="E2" s="132" t="s">
        <v>265</v>
      </c>
      <c r="F2" s="132" t="s">
        <v>265</v>
      </c>
      <c r="G2" s="82" t="s">
        <v>265</v>
      </c>
      <c r="H2" s="82" t="s">
        <v>265</v>
      </c>
      <c r="I2" s="82" t="s">
        <v>265</v>
      </c>
      <c r="J2" s="82" t="s">
        <v>265</v>
      </c>
      <c r="K2" s="82" t="s">
        <v>265</v>
      </c>
      <c r="L2" s="82" t="s">
        <v>265</v>
      </c>
    </row>
    <row r="4" spans="1:12" s="64" customFormat="1" x14ac:dyDescent="0.3">
      <c r="A4" s="8" t="s">
        <v>42</v>
      </c>
      <c r="B4" s="8" t="s">
        <v>186</v>
      </c>
      <c r="C4" s="6"/>
      <c r="D4" s="6"/>
      <c r="E4" s="6"/>
      <c r="F4" s="6"/>
      <c r="G4" s="8"/>
      <c r="H4" s="8"/>
      <c r="I4" s="8"/>
      <c r="J4" s="8"/>
      <c r="K4" s="8"/>
      <c r="L4" s="8"/>
    </row>
    <row r="5" spans="1:12" x14ac:dyDescent="0.3">
      <c r="A5" s="10" t="s">
        <v>39</v>
      </c>
      <c r="B5" s="10" t="s">
        <v>187</v>
      </c>
      <c r="C5" s="136">
        <v>1729</v>
      </c>
      <c r="D5" s="136">
        <v>1871.3</v>
      </c>
      <c r="E5" s="136">
        <v>1853.5</v>
      </c>
      <c r="F5" s="136">
        <v>2051</v>
      </c>
      <c r="G5" s="117">
        <v>1981.2</v>
      </c>
      <c r="H5" s="117">
        <v>2092.8000000000002</v>
      </c>
      <c r="I5" s="117">
        <v>2245.9</v>
      </c>
      <c r="J5" s="117">
        <v>2328</v>
      </c>
      <c r="K5" s="117">
        <v>2353.9</v>
      </c>
      <c r="L5" s="117">
        <v>2298.8000000000002</v>
      </c>
    </row>
    <row r="6" spans="1:12" x14ac:dyDescent="0.3">
      <c r="A6" s="10" t="s">
        <v>40</v>
      </c>
      <c r="B6" s="10" t="s">
        <v>188</v>
      </c>
      <c r="C6" s="136">
        <v>145.6</v>
      </c>
      <c r="D6" s="136">
        <v>169.1</v>
      </c>
      <c r="E6" s="136">
        <v>127.4</v>
      </c>
      <c r="F6" s="136">
        <v>235.3</v>
      </c>
      <c r="G6" s="117">
        <v>174.9</v>
      </c>
      <c r="H6" s="117">
        <v>183.4</v>
      </c>
      <c r="I6" s="117">
        <v>193.4</v>
      </c>
      <c r="J6" s="117">
        <v>230.4</v>
      </c>
      <c r="K6" s="117">
        <v>186.8</v>
      </c>
      <c r="L6" s="117">
        <v>207.1</v>
      </c>
    </row>
    <row r="7" spans="1:12" x14ac:dyDescent="0.3">
      <c r="A7" s="10" t="s">
        <v>41</v>
      </c>
      <c r="B7" s="10" t="s">
        <v>189</v>
      </c>
      <c r="C7" s="136">
        <v>274.39999999999998</v>
      </c>
      <c r="D7" s="136">
        <v>270.5</v>
      </c>
      <c r="E7" s="136">
        <v>237.5</v>
      </c>
      <c r="F7" s="136">
        <v>364</v>
      </c>
      <c r="G7" s="117">
        <v>296.10000000000002</v>
      </c>
      <c r="H7" s="117">
        <v>262.5</v>
      </c>
      <c r="I7" s="117">
        <v>299.10000000000002</v>
      </c>
      <c r="J7" s="117">
        <v>379.7</v>
      </c>
      <c r="K7" s="117">
        <v>378.8</v>
      </c>
      <c r="L7" s="117">
        <v>344.1</v>
      </c>
    </row>
    <row r="8" spans="1:12" s="64" customFormat="1" ht="14.4" thickBot="1" x14ac:dyDescent="0.35">
      <c r="A8" s="8" t="s">
        <v>37</v>
      </c>
      <c r="B8" s="8" t="s">
        <v>190</v>
      </c>
      <c r="C8" s="137">
        <f t="shared" ref="C8:F8" si="0">SUM(C5:C7)</f>
        <v>2149</v>
      </c>
      <c r="D8" s="137">
        <f t="shared" si="0"/>
        <v>2310.8999999999996</v>
      </c>
      <c r="E8" s="137">
        <f t="shared" si="0"/>
        <v>2218.4</v>
      </c>
      <c r="F8" s="137">
        <f t="shared" si="0"/>
        <v>2650.3</v>
      </c>
      <c r="G8" s="83">
        <f t="shared" ref="G8" si="1">SUM(G5:G7)</f>
        <v>2452.1999999999998</v>
      </c>
      <c r="H8" s="83">
        <f t="shared" ref="H8:L8" si="2">SUM(H5:H7)</f>
        <v>2538.7000000000003</v>
      </c>
      <c r="I8" s="83">
        <f t="shared" si="2"/>
        <v>2738.4</v>
      </c>
      <c r="J8" s="83">
        <f t="shared" si="2"/>
        <v>2938.1</v>
      </c>
      <c r="K8" s="83">
        <f t="shared" si="2"/>
        <v>2919.5000000000005</v>
      </c>
      <c r="L8" s="83">
        <f t="shared" si="2"/>
        <v>2850</v>
      </c>
    </row>
    <row r="9" spans="1:12" x14ac:dyDescent="0.3">
      <c r="A9" s="10"/>
      <c r="B9" s="10"/>
      <c r="C9" s="5"/>
      <c r="D9" s="5"/>
      <c r="E9" s="5"/>
      <c r="F9" s="5"/>
      <c r="G9" s="10"/>
      <c r="H9" s="10"/>
      <c r="I9" s="10"/>
      <c r="J9" s="10"/>
      <c r="K9" s="10"/>
      <c r="L9" s="10"/>
    </row>
    <row r="10" spans="1:12" s="64" customFormat="1" ht="27.6" x14ac:dyDescent="0.3">
      <c r="A10" s="8" t="s">
        <v>43</v>
      </c>
      <c r="B10" s="8" t="s">
        <v>191</v>
      </c>
      <c r="C10" s="6"/>
      <c r="D10" s="6"/>
      <c r="E10" s="6"/>
      <c r="F10" s="6"/>
      <c r="G10" s="8"/>
      <c r="H10" s="8"/>
      <c r="I10" s="8"/>
      <c r="J10" s="8"/>
      <c r="K10" s="8"/>
      <c r="L10" s="8"/>
    </row>
    <row r="11" spans="1:12" x14ac:dyDescent="0.3">
      <c r="A11" s="10" t="s">
        <v>44</v>
      </c>
      <c r="B11" s="10" t="s">
        <v>192</v>
      </c>
      <c r="C11" s="136">
        <v>820</v>
      </c>
      <c r="D11" s="136">
        <v>901.59999999999991</v>
      </c>
      <c r="E11" s="136">
        <v>930.59999999999991</v>
      </c>
      <c r="F11" s="136">
        <v>1041</v>
      </c>
      <c r="G11" s="117">
        <v>957.3</v>
      </c>
      <c r="H11" s="117">
        <v>1023.4</v>
      </c>
      <c r="I11" s="117">
        <v>1004.4</v>
      </c>
      <c r="J11" s="117">
        <v>1076.5</v>
      </c>
      <c r="K11" s="142">
        <v>1062.2</v>
      </c>
      <c r="L11" s="142">
        <v>1068.5999999999999</v>
      </c>
    </row>
    <row r="12" spans="1:12" x14ac:dyDescent="0.3">
      <c r="A12" s="10" t="s">
        <v>45</v>
      </c>
      <c r="B12" s="10" t="s">
        <v>243</v>
      </c>
      <c r="C12" s="136">
        <v>860.5</v>
      </c>
      <c r="D12" s="136">
        <v>934.59999999999991</v>
      </c>
      <c r="E12" s="136">
        <v>806.90000000000009</v>
      </c>
      <c r="F12" s="136">
        <v>947.3</v>
      </c>
      <c r="G12" s="117">
        <v>921</v>
      </c>
      <c r="H12" s="117">
        <v>921.8</v>
      </c>
      <c r="I12" s="117">
        <v>1093.9000000000001</v>
      </c>
      <c r="J12" s="117">
        <v>1127.9000000000001</v>
      </c>
      <c r="K12" s="142">
        <v>1152.7</v>
      </c>
      <c r="L12" s="142">
        <v>1117.9000000000001</v>
      </c>
    </row>
    <row r="13" spans="1:12" x14ac:dyDescent="0.3">
      <c r="A13" s="10" t="s">
        <v>46</v>
      </c>
      <c r="B13" s="10" t="s">
        <v>193</v>
      </c>
      <c r="C13" s="136">
        <v>468.5</v>
      </c>
      <c r="D13" s="136">
        <v>474.70000000000005</v>
      </c>
      <c r="E13" s="136">
        <v>480.89999999999986</v>
      </c>
      <c r="F13" s="136">
        <v>662</v>
      </c>
      <c r="G13" s="117">
        <v>573.9</v>
      </c>
      <c r="H13" s="117">
        <v>593.5</v>
      </c>
      <c r="I13" s="117">
        <v>640.1</v>
      </c>
      <c r="J13" s="117">
        <v>733.7</v>
      </c>
      <c r="K13" s="142">
        <v>704.6</v>
      </c>
      <c r="L13" s="142">
        <v>663.5</v>
      </c>
    </row>
    <row r="14" spans="1:12" s="64" customFormat="1" ht="14.4" thickBot="1" x14ac:dyDescent="0.35">
      <c r="A14" s="8" t="s">
        <v>37</v>
      </c>
      <c r="B14" s="8" t="s">
        <v>190</v>
      </c>
      <c r="C14" s="137">
        <f t="shared" ref="C14:F14" si="3">SUM(C11:C13)</f>
        <v>2149</v>
      </c>
      <c r="D14" s="137">
        <f t="shared" si="3"/>
        <v>2310.8999999999996</v>
      </c>
      <c r="E14" s="137">
        <f t="shared" si="3"/>
        <v>2218.3999999999996</v>
      </c>
      <c r="F14" s="137">
        <f t="shared" si="3"/>
        <v>2650.3</v>
      </c>
      <c r="G14" s="83">
        <f t="shared" ref="G14" si="4">SUM(G11:G13)</f>
        <v>2452.1999999999998</v>
      </c>
      <c r="H14" s="83">
        <f t="shared" ref="H14:L14" si="5">SUM(H11:H13)</f>
        <v>2538.6999999999998</v>
      </c>
      <c r="I14" s="83">
        <f t="shared" si="5"/>
        <v>2738.4</v>
      </c>
      <c r="J14" s="83">
        <f t="shared" si="5"/>
        <v>2938.1000000000004</v>
      </c>
      <c r="K14" s="143">
        <f t="shared" si="5"/>
        <v>2919.5</v>
      </c>
      <c r="L14" s="143">
        <f t="shared" si="5"/>
        <v>2850</v>
      </c>
    </row>
    <row r="16" spans="1:12" x14ac:dyDescent="0.3">
      <c r="A16" s="8" t="s">
        <v>204</v>
      </c>
      <c r="B16" s="8" t="s">
        <v>194</v>
      </c>
      <c r="C16" s="6"/>
      <c r="D16" s="6"/>
      <c r="E16" s="6"/>
      <c r="F16" s="6"/>
      <c r="G16" s="8"/>
      <c r="H16" s="8"/>
      <c r="I16" s="8"/>
      <c r="J16" s="8"/>
      <c r="K16" s="8"/>
      <c r="L16" s="8"/>
    </row>
    <row r="17" spans="1:12" ht="27.6" x14ac:dyDescent="0.3">
      <c r="A17" s="10" t="s">
        <v>85</v>
      </c>
      <c r="B17" s="10" t="s">
        <v>195</v>
      </c>
      <c r="C17" s="136">
        <v>-362.5</v>
      </c>
      <c r="D17" s="136">
        <v>-365.29999999999995</v>
      </c>
      <c r="E17" s="136">
        <v>-319.09999999999991</v>
      </c>
      <c r="F17" s="136">
        <v>-478.2</v>
      </c>
      <c r="G17" s="117">
        <v>-400.7</v>
      </c>
      <c r="H17" s="117">
        <v>-363.6</v>
      </c>
      <c r="I17" s="117">
        <v>-425.8</v>
      </c>
      <c r="J17" s="117">
        <v>-505.1</v>
      </c>
      <c r="K17" s="117">
        <v>-476.8</v>
      </c>
      <c r="L17" s="117">
        <v>-461</v>
      </c>
    </row>
    <row r="18" spans="1:12" x14ac:dyDescent="0.3">
      <c r="A18" s="10" t="s">
        <v>47</v>
      </c>
      <c r="B18" s="10" t="s">
        <v>196</v>
      </c>
      <c r="C18" s="136">
        <v>-1081</v>
      </c>
      <c r="D18" s="136">
        <v>-1132.5</v>
      </c>
      <c r="E18" s="136">
        <v>-1111</v>
      </c>
      <c r="F18" s="136">
        <v>-1246.8</v>
      </c>
      <c r="G18" s="117">
        <v>-1226.0999999999999</v>
      </c>
      <c r="H18" s="117">
        <v>-1309.9000000000001</v>
      </c>
      <c r="I18" s="117">
        <v>-1337.8</v>
      </c>
      <c r="J18" s="117">
        <v>-1386.9</v>
      </c>
      <c r="K18" s="117">
        <v>-1473</v>
      </c>
      <c r="L18" s="117">
        <v>-1395.6</v>
      </c>
    </row>
    <row r="19" spans="1:12" x14ac:dyDescent="0.3">
      <c r="A19" s="10" t="s">
        <v>48</v>
      </c>
      <c r="B19" s="10" t="s">
        <v>144</v>
      </c>
      <c r="C19" s="136">
        <v>-115.1</v>
      </c>
      <c r="D19" s="136">
        <v>-110.9</v>
      </c>
      <c r="E19" s="136">
        <v>-111</v>
      </c>
      <c r="F19" s="136">
        <v>-114.1</v>
      </c>
      <c r="G19" s="117">
        <v>-142.19999999999999</v>
      </c>
      <c r="H19" s="117">
        <v>-156.5</v>
      </c>
      <c r="I19" s="117">
        <v>-162.19999999999999</v>
      </c>
      <c r="J19" s="117">
        <v>-166.3</v>
      </c>
      <c r="K19" s="117">
        <v>-167.7</v>
      </c>
      <c r="L19" s="117">
        <v>-171.4</v>
      </c>
    </row>
    <row r="20" spans="1:12" x14ac:dyDescent="0.3">
      <c r="A20" s="10" t="s">
        <v>261</v>
      </c>
      <c r="B20" s="10" t="s">
        <v>262</v>
      </c>
      <c r="C20" s="136">
        <v>-276.2</v>
      </c>
      <c r="D20" s="136">
        <v>-315.50000000000006</v>
      </c>
      <c r="E20" s="136">
        <v>-312.69999999999993</v>
      </c>
      <c r="F20" s="136">
        <v>-362.6</v>
      </c>
      <c r="G20" s="117">
        <v>-320.3</v>
      </c>
      <c r="H20" s="117">
        <v>-333.5</v>
      </c>
      <c r="I20" s="117">
        <v>-390.3</v>
      </c>
      <c r="J20" s="117">
        <v>-436.2</v>
      </c>
      <c r="K20" s="117">
        <v>-391.1</v>
      </c>
      <c r="L20" s="117">
        <v>-375.3</v>
      </c>
    </row>
    <row r="21" spans="1:12" x14ac:dyDescent="0.3">
      <c r="A21" s="10" t="s">
        <v>27</v>
      </c>
      <c r="B21" s="10" t="s">
        <v>197</v>
      </c>
      <c r="C21" s="136">
        <v>-143.1</v>
      </c>
      <c r="D21" s="136">
        <v>-180.89999999999986</v>
      </c>
      <c r="E21" s="136">
        <v>-176.60000000000014</v>
      </c>
      <c r="F21" s="136">
        <v>-204.3</v>
      </c>
      <c r="G21" s="117">
        <v>-133.19999999999999</v>
      </c>
      <c r="H21" s="117">
        <v>-143.80000000000001</v>
      </c>
      <c r="I21" s="117">
        <v>-160.69999999999999</v>
      </c>
      <c r="J21" s="117">
        <v>-178.8</v>
      </c>
      <c r="K21" s="117">
        <v>-155.9</v>
      </c>
      <c r="L21" s="117">
        <v>-139.6</v>
      </c>
    </row>
    <row r="22" spans="1:12" ht="14.4" thickBot="1" x14ac:dyDescent="0.35">
      <c r="A22" s="8" t="s">
        <v>37</v>
      </c>
      <c r="B22" s="8" t="s">
        <v>190</v>
      </c>
      <c r="C22" s="137">
        <f t="shared" ref="C22:F22" si="6">SUM(C17:C21)</f>
        <v>-1977.8999999999999</v>
      </c>
      <c r="D22" s="137">
        <f t="shared" si="6"/>
        <v>-2105.1</v>
      </c>
      <c r="E22" s="137">
        <f t="shared" si="6"/>
        <v>-2030.3999999999999</v>
      </c>
      <c r="F22" s="137">
        <f t="shared" si="6"/>
        <v>-2406</v>
      </c>
      <c r="G22" s="83">
        <f t="shared" ref="G22" si="7">SUM(G17:G21)</f>
        <v>-2222.5</v>
      </c>
      <c r="H22" s="83">
        <f t="shared" ref="H22:L22" si="8">SUM(H17:H21)</f>
        <v>-2307.3000000000002</v>
      </c>
      <c r="I22" s="83">
        <f t="shared" si="8"/>
        <v>-2476.7999999999997</v>
      </c>
      <c r="J22" s="83">
        <f t="shared" si="8"/>
        <v>-2673.3</v>
      </c>
      <c r="K22" s="83">
        <f t="shared" si="8"/>
        <v>-2664.5</v>
      </c>
      <c r="L22" s="83">
        <f t="shared" si="8"/>
        <v>-2542.9</v>
      </c>
    </row>
  </sheetData>
  <mergeCells count="2">
    <mergeCell ref="A1:A2"/>
    <mergeCell ref="B1:B2"/>
  </mergeCells>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11">
    <pageSetUpPr fitToPage="1"/>
  </sheetPr>
  <dimension ref="A1:I74"/>
  <sheetViews>
    <sheetView showGridLines="0" zoomScale="70" zoomScaleNormal="70" workbookViewId="0">
      <pane ySplit="7" topLeftCell="A44" activePane="bottomLeft" state="frozen"/>
      <selection activeCell="U44" sqref="U44"/>
      <selection pane="bottomLeft" activeCell="M79" sqref="M79"/>
    </sheetView>
  </sheetViews>
  <sheetFormatPr defaultColWidth="9.109375" defaultRowHeight="13.8" x14ac:dyDescent="0.3"/>
  <cols>
    <col min="1" max="1" width="23.109375" style="21" customWidth="1"/>
    <col min="2" max="2" width="30.109375" style="21" hidden="1" customWidth="1"/>
    <col min="3" max="6" width="9.109375" style="54"/>
    <col min="8" max="16384" width="9.109375" style="21"/>
  </cols>
  <sheetData>
    <row r="1" spans="1:9" ht="18" x14ac:dyDescent="0.3">
      <c r="A1" s="19" t="s">
        <v>237</v>
      </c>
      <c r="B1" s="19" t="s">
        <v>238</v>
      </c>
    </row>
    <row r="3" spans="1:9" x14ac:dyDescent="0.3">
      <c r="A3" s="20" t="s">
        <v>239</v>
      </c>
      <c r="B3" s="20" t="s">
        <v>240</v>
      </c>
      <c r="C3" s="85" t="s">
        <v>255</v>
      </c>
      <c r="D3" s="85" t="s">
        <v>258</v>
      </c>
      <c r="E3" s="85" t="s">
        <v>256</v>
      </c>
      <c r="F3" s="85" t="s">
        <v>257</v>
      </c>
    </row>
    <row r="4" spans="1:9" hidden="1" x14ac:dyDescent="0.3"/>
    <row r="5" spans="1:9" hidden="1" x14ac:dyDescent="0.3">
      <c r="A5" s="5" t="s">
        <v>268</v>
      </c>
      <c r="B5" s="5" t="s">
        <v>269</v>
      </c>
      <c r="C5" s="55">
        <v>4.1893000000000002</v>
      </c>
      <c r="D5" s="55">
        <v>3.1783999999999999</v>
      </c>
      <c r="E5" s="55">
        <v>0.88460000000000005</v>
      </c>
      <c r="F5" s="55">
        <v>8.2100000000000006E-2</v>
      </c>
    </row>
    <row r="6" spans="1:9" hidden="1" x14ac:dyDescent="0.3">
      <c r="A6" s="5" t="s">
        <v>241</v>
      </c>
      <c r="B6" s="5" t="s">
        <v>242</v>
      </c>
      <c r="C6" s="55">
        <v>4.1471999999999998</v>
      </c>
      <c r="D6" s="55">
        <v>3.012</v>
      </c>
      <c r="E6" s="55">
        <v>0.86780000000000002</v>
      </c>
      <c r="F6" s="55">
        <v>9.1399999999999995E-2</v>
      </c>
    </row>
    <row r="7" spans="1:9" hidden="1" x14ac:dyDescent="0.3">
      <c r="A7" s="5" t="s">
        <v>270</v>
      </c>
      <c r="B7" s="5" t="s">
        <v>271</v>
      </c>
      <c r="C7" s="55">
        <v>4.2622999999999998</v>
      </c>
      <c r="D7" s="55">
        <v>3.5072000000000001</v>
      </c>
      <c r="E7" s="55">
        <v>0.90180000000000005</v>
      </c>
      <c r="F7" s="55">
        <v>6.0199999999999997E-2</v>
      </c>
    </row>
    <row r="8" spans="1:9" x14ac:dyDescent="0.3">
      <c r="A8" s="18"/>
      <c r="B8" s="18"/>
    </row>
    <row r="9" spans="1:9" x14ac:dyDescent="0.3">
      <c r="A9" s="5" t="s">
        <v>276</v>
      </c>
      <c r="B9" s="49" t="s">
        <v>323</v>
      </c>
      <c r="C9" s="55">
        <v>4.2622999999999998</v>
      </c>
      <c r="D9" s="55">
        <v>3.5072000000000001</v>
      </c>
      <c r="E9" s="62">
        <v>0.90180000000000005</v>
      </c>
      <c r="F9" s="55">
        <v>6.0199999999999997E-2</v>
      </c>
      <c r="G9" s="21"/>
    </row>
    <row r="10" spans="1:9" x14ac:dyDescent="0.3">
      <c r="A10" s="53" t="s">
        <v>275</v>
      </c>
      <c r="B10" s="5" t="s">
        <v>278</v>
      </c>
      <c r="C10" s="55">
        <v>4.1489000000000003</v>
      </c>
      <c r="D10" s="55">
        <v>3.7435999999999998</v>
      </c>
      <c r="E10" s="55">
        <v>0.94620000000000004</v>
      </c>
      <c r="F10" s="55">
        <v>0.06</v>
      </c>
    </row>
    <row r="11" spans="1:9" x14ac:dyDescent="0.3">
      <c r="A11" s="53" t="s">
        <v>277</v>
      </c>
      <c r="B11" s="5" t="s">
        <v>279</v>
      </c>
      <c r="C11" s="55">
        <v>4.0890000000000004</v>
      </c>
      <c r="D11" s="55">
        <v>3.8125</v>
      </c>
      <c r="E11" s="55">
        <v>0.95789999999999997</v>
      </c>
      <c r="F11" s="55">
        <v>6.6100000000000006E-2</v>
      </c>
    </row>
    <row r="12" spans="1:9" x14ac:dyDescent="0.3">
      <c r="C12" s="63"/>
    </row>
    <row r="13" spans="1:9" x14ac:dyDescent="0.3">
      <c r="A13" s="53" t="s">
        <v>307</v>
      </c>
      <c r="B13" s="5" t="s">
        <v>315</v>
      </c>
      <c r="C13" s="55">
        <v>4.1341333000000002</v>
      </c>
      <c r="D13" s="55">
        <v>3.7268667</v>
      </c>
      <c r="E13" s="55">
        <v>0.95666669999999998</v>
      </c>
      <c r="F13" s="55">
        <v>6.4850000000000005E-2</v>
      </c>
      <c r="H13"/>
      <c r="I13"/>
    </row>
    <row r="14" spans="1:9" customFormat="1" x14ac:dyDescent="0.3">
      <c r="A14" s="53" t="s">
        <v>281</v>
      </c>
      <c r="B14" s="5" t="s">
        <v>316</v>
      </c>
      <c r="C14" s="55">
        <v>4.1943999999999999</v>
      </c>
      <c r="D14" s="55">
        <v>3.7645</v>
      </c>
      <c r="E14" s="55">
        <v>0.99850000000000005</v>
      </c>
      <c r="F14" s="55">
        <v>6.7599999999999993E-2</v>
      </c>
    </row>
    <row r="15" spans="1:9" customFormat="1" x14ac:dyDescent="0.3">
      <c r="C15" s="54"/>
      <c r="D15" s="54"/>
      <c r="E15" s="54"/>
      <c r="F15" s="54"/>
    </row>
    <row r="16" spans="1:9" customFormat="1" x14ac:dyDescent="0.3">
      <c r="A16" s="53" t="s">
        <v>308</v>
      </c>
      <c r="B16" s="5" t="s">
        <v>320</v>
      </c>
      <c r="C16" s="55">
        <v>4.1585111000000001</v>
      </c>
      <c r="D16" s="55">
        <v>3.7452778000000002</v>
      </c>
      <c r="E16" s="55">
        <v>0.96285560000000003</v>
      </c>
      <c r="F16" s="55">
        <v>6.2855599999999998E-2</v>
      </c>
    </row>
    <row r="17" spans="1:9" customFormat="1" x14ac:dyDescent="0.3">
      <c r="A17" s="53" t="s">
        <v>306</v>
      </c>
      <c r="B17" s="5" t="s">
        <v>317</v>
      </c>
      <c r="C17" s="55">
        <v>4.2385999999999999</v>
      </c>
      <c r="D17" s="55">
        <v>3.7753999999999999</v>
      </c>
      <c r="E17" s="55">
        <v>0.96189999999999998</v>
      </c>
      <c r="F17" s="55">
        <v>5.7599999999999998E-2</v>
      </c>
    </row>
    <row r="18" spans="1:9" customFormat="1" x14ac:dyDescent="0.3">
      <c r="C18" s="54"/>
      <c r="D18" s="54"/>
      <c r="E18" s="54"/>
      <c r="F18" s="54"/>
    </row>
    <row r="19" spans="1:9" customFormat="1" x14ac:dyDescent="0.3">
      <c r="A19" s="52" t="s">
        <v>312</v>
      </c>
      <c r="B19" s="5" t="s">
        <v>319</v>
      </c>
      <c r="C19" s="55">
        <v>4.1847667</v>
      </c>
      <c r="D19" s="55">
        <v>3.7928166999999999</v>
      </c>
      <c r="E19" s="55">
        <v>0.97574150000000004</v>
      </c>
      <c r="F19" s="55">
        <v>6.1624999999999999E-2</v>
      </c>
    </row>
    <row r="20" spans="1:9" customFormat="1" x14ac:dyDescent="0.3">
      <c r="A20" s="52" t="s">
        <v>313</v>
      </c>
      <c r="B20" s="5" t="s">
        <v>318</v>
      </c>
      <c r="C20" s="55">
        <v>4.2614999999999998</v>
      </c>
      <c r="D20" s="55">
        <v>3.9011</v>
      </c>
      <c r="E20" s="55">
        <v>0.99976929999999997</v>
      </c>
      <c r="F20" s="55">
        <v>5.28E-2</v>
      </c>
    </row>
    <row r="21" spans="1:9" customFormat="1" x14ac:dyDescent="0.3">
      <c r="C21" s="54"/>
      <c r="D21" s="54"/>
      <c r="E21" s="54"/>
      <c r="F21" s="54"/>
    </row>
    <row r="22" spans="1:9" customFormat="1" x14ac:dyDescent="0.3">
      <c r="A22" t="s">
        <v>324</v>
      </c>
      <c r="B22" t="s">
        <v>327</v>
      </c>
      <c r="C22" s="55">
        <v>4.3559333000000002</v>
      </c>
      <c r="D22" s="55">
        <v>3.9416000000000002</v>
      </c>
      <c r="E22" s="55">
        <f>1.0167</f>
        <v>1.0166999999999999</v>
      </c>
      <c r="F22" s="55">
        <v>5.3933300000000003E-2</v>
      </c>
    </row>
    <row r="23" spans="1:9" customFormat="1" x14ac:dyDescent="0.3">
      <c r="A23" t="s">
        <v>325</v>
      </c>
      <c r="B23" t="s">
        <v>328</v>
      </c>
      <c r="C23" s="55">
        <v>4.2683999999999997</v>
      </c>
      <c r="D23" s="55">
        <v>3.7589999999999999</v>
      </c>
      <c r="E23" s="55">
        <v>0.99809999999999999</v>
      </c>
      <c r="F23" s="55">
        <v>5.5500000000000001E-2</v>
      </c>
    </row>
    <row r="24" spans="1:9" customFormat="1" x14ac:dyDescent="0.3">
      <c r="C24" s="54"/>
      <c r="D24" s="54"/>
      <c r="E24" s="54"/>
      <c r="F24" s="54"/>
    </row>
    <row r="25" spans="1:9" customFormat="1" x14ac:dyDescent="0.3">
      <c r="A25" s="21" t="s">
        <v>330</v>
      </c>
      <c r="B25" t="s">
        <v>331</v>
      </c>
      <c r="C25" s="55">
        <v>4.3805167000000003</v>
      </c>
      <c r="D25" s="55">
        <v>3.9359666999999998</v>
      </c>
      <c r="E25" s="55">
        <v>1.0229467999999999</v>
      </c>
      <c r="F25" s="55">
        <v>5.7250000000000002E-2</v>
      </c>
    </row>
    <row r="26" spans="1:9" customFormat="1" x14ac:dyDescent="0.3">
      <c r="A26" s="21" t="s">
        <v>329</v>
      </c>
      <c r="B26" s="21" t="s">
        <v>332</v>
      </c>
      <c r="C26" s="55">
        <v>4.4255000000000004</v>
      </c>
      <c r="D26" s="55">
        <v>3.9803000000000002</v>
      </c>
      <c r="E26" s="55">
        <v>1.0349193999999999</v>
      </c>
      <c r="F26" s="55">
        <v>6.2E-2</v>
      </c>
    </row>
    <row r="27" spans="1:9" customFormat="1" x14ac:dyDescent="0.3">
      <c r="C27" s="54"/>
      <c r="D27" s="54"/>
      <c r="E27" s="54"/>
      <c r="F27" s="54"/>
    </row>
    <row r="28" spans="1:9" customFormat="1" x14ac:dyDescent="0.3">
      <c r="A28" s="21" t="s">
        <v>333</v>
      </c>
      <c r="B28" s="21" t="s">
        <v>335</v>
      </c>
      <c r="C28" s="55">
        <v>4.3687778000000002</v>
      </c>
      <c r="D28" s="55">
        <v>3.9240222</v>
      </c>
      <c r="E28" s="55">
        <v>1.0249222</v>
      </c>
      <c r="F28" s="55">
        <v>5.8111099999999999E-2</v>
      </c>
    </row>
    <row r="29" spans="1:9" customFormat="1" x14ac:dyDescent="0.3">
      <c r="A29" s="21" t="s">
        <v>334</v>
      </c>
      <c r="B29" s="21" t="s">
        <v>336</v>
      </c>
      <c r="C29" s="55">
        <v>4.3120000000000003</v>
      </c>
      <c r="D29" s="74">
        <v>3.8557999999999999</v>
      </c>
      <c r="E29" s="74">
        <v>1.0260244999999999</v>
      </c>
      <c r="F29" s="55">
        <v>6.0900000000000003E-2</v>
      </c>
    </row>
    <row r="30" spans="1:9" customFormat="1" x14ac:dyDescent="0.3">
      <c r="C30" s="54"/>
      <c r="D30" s="54"/>
      <c r="E30" s="54"/>
      <c r="F30" s="54"/>
      <c r="I30" s="21"/>
    </row>
    <row r="31" spans="1:9" customFormat="1" x14ac:dyDescent="0.3">
      <c r="A31" s="21" t="s">
        <v>337</v>
      </c>
      <c r="B31" s="21" t="s">
        <v>339</v>
      </c>
      <c r="C31" s="55">
        <v>4.3756750000000002</v>
      </c>
      <c r="D31" s="55">
        <v>3.9680333000000001</v>
      </c>
      <c r="E31" s="55">
        <v>1.0353283</v>
      </c>
      <c r="F31" s="55">
        <v>5.98167E-2</v>
      </c>
    </row>
    <row r="32" spans="1:9" customFormat="1" x14ac:dyDescent="0.3">
      <c r="A32" s="21" t="s">
        <v>338</v>
      </c>
      <c r="B32" s="21" t="s">
        <v>340</v>
      </c>
      <c r="C32" s="55">
        <v>4.4240000000000004</v>
      </c>
      <c r="D32" s="55">
        <v>4.1792999999999996</v>
      </c>
      <c r="E32" s="55">
        <v>1.0869441</v>
      </c>
      <c r="F32" s="55">
        <v>6.8000000000000005E-2</v>
      </c>
    </row>
    <row r="33" spans="1:9" customFormat="1" x14ac:dyDescent="0.3">
      <c r="C33" s="54"/>
      <c r="D33" s="54"/>
      <c r="E33" s="54"/>
      <c r="F33" s="54"/>
    </row>
    <row r="34" spans="1:9" x14ac:dyDescent="0.3">
      <c r="A34" s="21" t="s">
        <v>347</v>
      </c>
      <c r="B34" s="21" t="s">
        <v>349</v>
      </c>
      <c r="C34" s="55">
        <v>4.2890667000000002</v>
      </c>
      <c r="D34" s="55">
        <v>4.0223667000000001</v>
      </c>
      <c r="E34" s="55">
        <v>1.0912259</v>
      </c>
      <c r="F34" s="55">
        <v>6.9366700000000003E-2</v>
      </c>
      <c r="G34" s="21"/>
    </row>
    <row r="35" spans="1:9" x14ac:dyDescent="0.3">
      <c r="A35" s="21" t="s">
        <v>348</v>
      </c>
      <c r="B35" s="21" t="s">
        <v>350</v>
      </c>
      <c r="C35" s="55">
        <v>4.2198000000000002</v>
      </c>
      <c r="D35" s="55">
        <v>3.9455</v>
      </c>
      <c r="E35" s="55">
        <v>1.0863160999999999</v>
      </c>
      <c r="F35" s="55">
        <v>7.0400000000000004E-2</v>
      </c>
      <c r="G35" s="21"/>
    </row>
    <row r="36" spans="1:9" x14ac:dyDescent="0.3">
      <c r="H36"/>
      <c r="I36"/>
    </row>
    <row r="37" spans="1:9" x14ac:dyDescent="0.3">
      <c r="A37" s="21" t="s">
        <v>353</v>
      </c>
      <c r="B37" s="21" t="s">
        <v>383</v>
      </c>
      <c r="C37" s="55">
        <v>4.2473999999999998</v>
      </c>
      <c r="D37" s="55">
        <v>3.8963833000000001</v>
      </c>
      <c r="E37" s="55">
        <v>1.0753374</v>
      </c>
      <c r="F37" s="55">
        <v>6.7383299999999993E-2</v>
      </c>
      <c r="H37"/>
      <c r="I37"/>
    </row>
    <row r="38" spans="1:9" x14ac:dyDescent="0.3">
      <c r="A38" s="21" t="s">
        <v>354</v>
      </c>
      <c r="B38" s="21" t="s">
        <v>384</v>
      </c>
      <c r="C38" s="55">
        <v>4.2264999999999997</v>
      </c>
      <c r="D38" s="55">
        <v>3.7061999999999999</v>
      </c>
      <c r="E38" s="55">
        <v>1.0601259000000001</v>
      </c>
      <c r="F38" s="55">
        <v>6.2399999999999997E-2</v>
      </c>
      <c r="H38"/>
      <c r="I38"/>
    </row>
    <row r="39" spans="1:9" x14ac:dyDescent="0.3">
      <c r="H39"/>
      <c r="I39"/>
    </row>
    <row r="40" spans="1:9" x14ac:dyDescent="0.3">
      <c r="A40" s="21" t="s">
        <v>358</v>
      </c>
      <c r="B40" s="21" t="s">
        <v>385</v>
      </c>
      <c r="C40" s="55">
        <v>4.2566443999999999</v>
      </c>
      <c r="D40" s="55">
        <v>3.8043111000000001</v>
      </c>
      <c r="E40" s="55">
        <v>1.0558041</v>
      </c>
      <c r="F40" s="55">
        <v>6.5455600000000003E-2</v>
      </c>
      <c r="H40"/>
      <c r="I40"/>
    </row>
    <row r="41" spans="1:9" x14ac:dyDescent="0.3">
      <c r="A41" s="21" t="s">
        <v>359</v>
      </c>
      <c r="B41" s="21" t="s">
        <v>386</v>
      </c>
      <c r="C41" s="55">
        <v>4.3090999999999999</v>
      </c>
      <c r="D41" s="55">
        <v>3.6518999999999999</v>
      </c>
      <c r="E41" s="55">
        <v>1.0348257000000001</v>
      </c>
      <c r="F41" s="55">
        <v>6.3100000000000003E-2</v>
      </c>
      <c r="H41"/>
      <c r="I41"/>
    </row>
    <row r="42" spans="1:9" x14ac:dyDescent="0.3">
      <c r="H42"/>
      <c r="I42"/>
    </row>
    <row r="43" spans="1:9" x14ac:dyDescent="0.3">
      <c r="A43" s="21" t="s">
        <v>366</v>
      </c>
      <c r="B43" s="21" t="s">
        <v>387</v>
      </c>
      <c r="C43" s="55">
        <v>4.2446000000000002</v>
      </c>
      <c r="D43" s="55">
        <v>3.7439</v>
      </c>
      <c r="E43" s="55">
        <v>1.0466</v>
      </c>
      <c r="F43" s="55">
        <v>6.4399999999999999E-2</v>
      </c>
      <c r="H43"/>
      <c r="I43"/>
    </row>
    <row r="44" spans="1:9" x14ac:dyDescent="0.3">
      <c r="A44" s="21" t="s">
        <v>367</v>
      </c>
      <c r="B44" s="21" t="s">
        <v>388</v>
      </c>
      <c r="C44" s="55">
        <v>4.1708999999999996</v>
      </c>
      <c r="D44" s="55">
        <v>3.4813000000000001</v>
      </c>
      <c r="E44" s="55">
        <v>1.0041</v>
      </c>
      <c r="F44" s="55">
        <v>6.0400000000000002E-2</v>
      </c>
      <c r="H44"/>
      <c r="I44"/>
    </row>
    <row r="45" spans="1:9" x14ac:dyDescent="0.3">
      <c r="H45"/>
      <c r="I45"/>
    </row>
    <row r="46" spans="1:9" x14ac:dyDescent="0.3">
      <c r="A46" s="21" t="s">
        <v>371</v>
      </c>
      <c r="B46" s="21" t="s">
        <v>389</v>
      </c>
      <c r="C46" s="55">
        <v>4.1783999999999999</v>
      </c>
      <c r="D46" s="55">
        <v>3.3881000000000001</v>
      </c>
      <c r="E46" s="55">
        <v>0.97699999999999998</v>
      </c>
      <c r="F46" s="55">
        <v>5.9799999999999999E-2</v>
      </c>
      <c r="H46"/>
      <c r="I46"/>
    </row>
    <row r="47" spans="1:9" x14ac:dyDescent="0.3">
      <c r="A47" s="21" t="s">
        <v>372</v>
      </c>
      <c r="B47" s="21" t="s">
        <v>390</v>
      </c>
      <c r="C47" s="55">
        <v>4.2084999999999999</v>
      </c>
      <c r="D47" s="55">
        <v>3.4138999999999999</v>
      </c>
      <c r="E47" s="55">
        <v>0.97150000000000003</v>
      </c>
      <c r="F47" s="55">
        <v>5.9400000000000001E-2</v>
      </c>
      <c r="H47"/>
      <c r="I47"/>
    </row>
    <row r="48" spans="1:9" x14ac:dyDescent="0.3">
      <c r="H48"/>
      <c r="I48"/>
    </row>
    <row r="49" spans="1:9" x14ac:dyDescent="0.3">
      <c r="A49" s="21" t="s">
        <v>445</v>
      </c>
      <c r="B49" s="21" t="s">
        <v>393</v>
      </c>
      <c r="C49" s="55">
        <v>4.2394499999999997</v>
      </c>
      <c r="D49" s="55">
        <v>3.5192166999999999</v>
      </c>
      <c r="E49" s="55">
        <v>0.99529239999999997</v>
      </c>
      <c r="F49" s="55">
        <v>5.9049999999999998E-2</v>
      </c>
      <c r="H49"/>
      <c r="I49"/>
    </row>
    <row r="50" spans="1:9" x14ac:dyDescent="0.3">
      <c r="A50" s="21" t="s">
        <v>395</v>
      </c>
      <c r="B50" s="21" t="s">
        <v>394</v>
      </c>
      <c r="C50" s="55">
        <v>4.3616000000000001</v>
      </c>
      <c r="D50" s="55">
        <v>3.7440000000000002</v>
      </c>
      <c r="E50" s="55">
        <v>1.0257533999999999</v>
      </c>
      <c r="F50" s="55">
        <v>5.9700000000000003E-2</v>
      </c>
    </row>
    <row r="52" spans="1:9" x14ac:dyDescent="0.3">
      <c r="A52" s="21" t="s">
        <v>446</v>
      </c>
      <c r="B52" s="21" t="s">
        <v>434</v>
      </c>
      <c r="C52" s="55">
        <v>4.2534777999999998</v>
      </c>
      <c r="D52" s="55">
        <v>3.5688444000000001</v>
      </c>
      <c r="E52" s="55">
        <v>1.0002298999999999</v>
      </c>
      <c r="F52" s="55">
        <v>5.8111099999999999E-2</v>
      </c>
    </row>
    <row r="53" spans="1:9" x14ac:dyDescent="0.3">
      <c r="A53" s="21" t="s">
        <v>414</v>
      </c>
      <c r="B53" s="21" t="s">
        <v>435</v>
      </c>
      <c r="C53" s="55">
        <v>4.2713999999999999</v>
      </c>
      <c r="D53" s="55">
        <v>3.6753999999999998</v>
      </c>
      <c r="E53" s="55">
        <v>1.0133444</v>
      </c>
      <c r="F53" s="55">
        <v>5.6099999999999997E-2</v>
      </c>
    </row>
    <row r="55" spans="1:9" x14ac:dyDescent="0.3">
      <c r="A55" s="21" t="s">
        <v>447</v>
      </c>
      <c r="B55" s="21" t="s">
        <v>436</v>
      </c>
      <c r="C55" s="55">
        <v>4.2669167000000003</v>
      </c>
      <c r="D55" s="55">
        <v>3.622725</v>
      </c>
      <c r="E55" s="55">
        <v>1.0042799</v>
      </c>
      <c r="F55" s="55">
        <v>5.7641699999999997E-2</v>
      </c>
    </row>
    <row r="56" spans="1:9" x14ac:dyDescent="0.3">
      <c r="A56" s="21" t="s">
        <v>415</v>
      </c>
      <c r="B56" s="21" t="s">
        <v>437</v>
      </c>
      <c r="C56" s="55">
        <v>4.3</v>
      </c>
      <c r="D56" s="55">
        <v>3.7597</v>
      </c>
      <c r="E56" s="55">
        <v>1.0031216999999999</v>
      </c>
      <c r="F56" s="55">
        <v>5.4100000000000002E-2</v>
      </c>
    </row>
    <row r="58" spans="1:9" x14ac:dyDescent="0.3">
      <c r="A58" s="21" t="s">
        <v>418</v>
      </c>
      <c r="B58" s="21" t="s">
        <v>439</v>
      </c>
      <c r="C58" s="55">
        <v>4.2978332999999997</v>
      </c>
      <c r="D58" s="55">
        <v>3.7829666999999998</v>
      </c>
      <c r="E58" s="55">
        <v>1.0433254999999999</v>
      </c>
      <c r="F58" s="55">
        <v>5.8000000000000003E-2</v>
      </c>
    </row>
    <row r="59" spans="1:9" x14ac:dyDescent="0.3">
      <c r="A59" s="21" t="s">
        <v>419</v>
      </c>
      <c r="B59" s="21" t="s">
        <v>438</v>
      </c>
      <c r="C59" s="55">
        <v>4.3013000000000003</v>
      </c>
      <c r="D59" s="55">
        <v>3.8365</v>
      </c>
      <c r="E59" s="55">
        <v>1.0563051000000001</v>
      </c>
      <c r="F59" s="55">
        <v>5.9299999999999999E-2</v>
      </c>
    </row>
    <row r="61" spans="1:9" x14ac:dyDescent="0.3">
      <c r="A61" s="21" t="s">
        <v>448</v>
      </c>
      <c r="B61" s="21" t="s">
        <v>440</v>
      </c>
      <c r="C61" s="55">
        <v>4.2880333000000004</v>
      </c>
      <c r="D61" s="55">
        <v>3.7935667</v>
      </c>
      <c r="E61" s="55">
        <v>1.0496067</v>
      </c>
      <c r="F61" s="55">
        <v>5.8533300000000003E-2</v>
      </c>
    </row>
    <row r="62" spans="1:9" x14ac:dyDescent="0.3">
      <c r="A62" s="21" t="s">
        <v>423</v>
      </c>
      <c r="B62" s="21" t="s">
        <v>441</v>
      </c>
      <c r="C62" s="55">
        <v>4.2519999999999998</v>
      </c>
      <c r="D62" s="55">
        <v>3.7336</v>
      </c>
      <c r="E62" s="55">
        <v>1.0469994</v>
      </c>
      <c r="F62" s="55">
        <v>5.9200000000000003E-2</v>
      </c>
    </row>
    <row r="64" spans="1:9" x14ac:dyDescent="0.3">
      <c r="A64" s="21" t="s">
        <v>449</v>
      </c>
      <c r="B64" s="21" t="s">
        <v>442</v>
      </c>
      <c r="C64" s="55">
        <v>4.3085889000000002</v>
      </c>
      <c r="D64" s="55">
        <v>3.8426111000000001</v>
      </c>
      <c r="E64" s="55">
        <v>1.0744856</v>
      </c>
      <c r="F64" s="55">
        <v>5.9266699999999999E-2</v>
      </c>
    </row>
    <row r="65" spans="1:6" x14ac:dyDescent="0.3">
      <c r="A65" s="21" t="s">
        <v>432</v>
      </c>
      <c r="B65" s="21" t="s">
        <v>443</v>
      </c>
      <c r="C65" s="55">
        <v>4.3735999999999997</v>
      </c>
      <c r="D65" s="55">
        <v>4</v>
      </c>
      <c r="E65" s="55">
        <v>1.1487651000000001</v>
      </c>
      <c r="F65" s="55">
        <v>6.1800000000000001E-2</v>
      </c>
    </row>
    <row r="67" spans="1:6" x14ac:dyDescent="0.3">
      <c r="A67" s="18" t="s">
        <v>450</v>
      </c>
      <c r="B67" s="125" t="s">
        <v>442</v>
      </c>
      <c r="C67" s="62">
        <v>4.3018000000000001</v>
      </c>
      <c r="D67" s="62">
        <v>3.8439999999999999</v>
      </c>
      <c r="E67" s="62">
        <v>1.0818000000000001</v>
      </c>
      <c r="F67" s="62">
        <v>6.08E-2</v>
      </c>
    </row>
    <row r="68" spans="1:6" x14ac:dyDescent="0.3">
      <c r="A68" s="18" t="s">
        <v>444</v>
      </c>
      <c r="B68" s="125" t="s">
        <v>443</v>
      </c>
      <c r="C68" s="62">
        <v>4.2584999999999997</v>
      </c>
      <c r="D68" s="62">
        <v>3.7976999999999999</v>
      </c>
      <c r="E68" s="62">
        <v>1.0989</v>
      </c>
      <c r="F68" s="62">
        <v>7.4999999999999997E-2</v>
      </c>
    </row>
    <row r="70" spans="1:6" x14ac:dyDescent="0.3">
      <c r="A70" s="21" t="s">
        <v>459</v>
      </c>
      <c r="B70" s="21" t="s">
        <v>439</v>
      </c>
      <c r="C70" s="62">
        <v>4.3963000000000001</v>
      </c>
      <c r="D70" s="62">
        <v>3.9906999999999999</v>
      </c>
      <c r="E70" s="62">
        <v>1.1422000000000001</v>
      </c>
      <c r="F70" s="62">
        <v>5.7500000000000002E-2</v>
      </c>
    </row>
    <row r="71" spans="1:6" x14ac:dyDescent="0.3">
      <c r="A71" s="21" t="s">
        <v>460</v>
      </c>
      <c r="B71" s="21" t="s">
        <v>438</v>
      </c>
      <c r="C71" s="62">
        <v>4.5522999999999998</v>
      </c>
      <c r="D71" s="62">
        <v>4.1466000000000003</v>
      </c>
      <c r="E71" s="62">
        <v>1.1631</v>
      </c>
      <c r="F71" s="62">
        <v>5.28E-2</v>
      </c>
    </row>
    <row r="73" spans="1:6" x14ac:dyDescent="0.3">
      <c r="A73" s="21" t="s">
        <v>506</v>
      </c>
      <c r="C73" s="62">
        <v>4.4412500000000001</v>
      </c>
      <c r="D73" s="62">
        <v>4.0214299999999996</v>
      </c>
      <c r="E73" s="62">
        <v>1.1517113000000001</v>
      </c>
      <c r="F73" s="62">
        <v>5.7166700000000001E-2</v>
      </c>
    </row>
    <row r="74" spans="1:6" x14ac:dyDescent="0.3">
      <c r="A74" s="21" t="s">
        <v>505</v>
      </c>
      <c r="C74" s="62">
        <v>4.4660000000000002</v>
      </c>
      <c r="D74" s="62">
        <v>3.9805999999999999</v>
      </c>
      <c r="E74" s="62">
        <v>1.1484700000000001</v>
      </c>
      <c r="F74" s="62">
        <v>5.6399999999999999E-2</v>
      </c>
    </row>
  </sheetData>
  <pageMargins left="0.25" right="0.25"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6"/>
  <dimension ref="B3:O10"/>
  <sheetViews>
    <sheetView showGridLines="0" zoomScale="87" zoomScaleNormal="87" workbookViewId="0">
      <selection activeCell="E16" sqref="E16"/>
    </sheetView>
  </sheetViews>
  <sheetFormatPr defaultRowHeight="13.8" x14ac:dyDescent="0.3"/>
  <cols>
    <col min="1" max="1" width="9.109375" customWidth="1"/>
    <col min="2" max="2" width="13.109375" customWidth="1"/>
    <col min="3" max="3" width="30.44140625" customWidth="1"/>
    <col min="4" max="5" width="21.88671875" customWidth="1"/>
    <col min="6" max="6" width="5.109375" customWidth="1"/>
    <col min="7" max="7" width="2.33203125" customWidth="1"/>
    <col min="8" max="9" width="9.109375" hidden="1" customWidth="1"/>
    <col min="10" max="10" width="13.109375" hidden="1" customWidth="1"/>
    <col min="11" max="11" width="30.44140625" hidden="1" customWidth="1"/>
    <col min="12" max="12" width="13.88671875" hidden="1" customWidth="1"/>
    <col min="13" max="13" width="23.88671875" hidden="1" customWidth="1"/>
    <col min="14" max="14" width="5.109375" hidden="1" customWidth="1"/>
    <col min="15" max="15" width="4.109375" hidden="1" customWidth="1"/>
  </cols>
  <sheetData>
    <row r="3" spans="2:15" ht="25.5" customHeight="1" x14ac:dyDescent="0.3">
      <c r="B3" s="25" t="s">
        <v>263</v>
      </c>
      <c r="C3" s="24"/>
      <c r="D3" s="1"/>
      <c r="E3" s="1"/>
      <c r="F3" s="24"/>
      <c r="G3" s="24"/>
      <c r="J3" s="25" t="s">
        <v>264</v>
      </c>
      <c r="K3" s="21"/>
      <c r="L3" s="14"/>
      <c r="M3" s="14"/>
      <c r="N3" s="21"/>
      <c r="O3" s="21"/>
    </row>
    <row r="4" spans="2:15" x14ac:dyDescent="0.3">
      <c r="B4" s="24"/>
      <c r="C4" s="24"/>
      <c r="D4" s="1"/>
      <c r="E4" s="1"/>
      <c r="F4" s="24"/>
      <c r="G4" s="24"/>
      <c r="J4" s="21"/>
      <c r="K4" s="21"/>
      <c r="L4" s="14"/>
      <c r="M4" s="14"/>
      <c r="N4" s="21"/>
      <c r="O4" s="21"/>
    </row>
    <row r="5" spans="2:15" ht="44.4" customHeight="1" x14ac:dyDescent="0.3">
      <c r="B5" s="185" t="s">
        <v>512</v>
      </c>
      <c r="C5" s="185"/>
      <c r="D5" s="185"/>
      <c r="E5" s="185"/>
      <c r="F5" s="185"/>
      <c r="G5" s="185"/>
      <c r="J5" s="186" t="s">
        <v>381</v>
      </c>
      <c r="K5" s="186"/>
      <c r="L5" s="186"/>
      <c r="M5" s="186"/>
      <c r="N5" s="186"/>
      <c r="O5" s="186"/>
    </row>
    <row r="6" spans="2:15" x14ac:dyDescent="0.3">
      <c r="B6" s="25" t="s">
        <v>234</v>
      </c>
      <c r="C6" s="24"/>
      <c r="D6" s="1"/>
      <c r="E6" s="1"/>
      <c r="F6" s="24"/>
      <c r="G6" s="24"/>
    </row>
    <row r="7" spans="2:15" x14ac:dyDescent="0.3">
      <c r="B7" s="24"/>
      <c r="C7" s="24"/>
      <c r="D7" s="1"/>
      <c r="E7" s="1"/>
      <c r="F7" s="24"/>
      <c r="G7" s="24"/>
    </row>
    <row r="8" spans="2:15" ht="112.2" customHeight="1" x14ac:dyDescent="0.3">
      <c r="B8" s="185" t="s">
        <v>513</v>
      </c>
      <c r="C8" s="185"/>
      <c r="D8" s="185"/>
      <c r="E8" s="185"/>
      <c r="F8" s="185"/>
      <c r="G8" s="185"/>
      <c r="J8" s="186" t="s">
        <v>382</v>
      </c>
      <c r="K8" s="186"/>
      <c r="L8" s="186"/>
      <c r="M8" s="186"/>
      <c r="N8" s="186"/>
      <c r="O8" s="186"/>
    </row>
    <row r="10" spans="2:15" ht="18" customHeight="1" x14ac:dyDescent="0.3">
      <c r="B10" s="185"/>
      <c r="C10" s="185"/>
      <c r="D10" s="185"/>
      <c r="E10" s="185"/>
      <c r="F10" s="185"/>
      <c r="G10" s="185"/>
    </row>
  </sheetData>
  <mergeCells count="5">
    <mergeCell ref="B10:G10"/>
    <mergeCell ref="B8:G8"/>
    <mergeCell ref="J5:O5"/>
    <mergeCell ref="B5:G5"/>
    <mergeCell ref="J8:O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1">
    <tabColor rgb="FFBDEEFF"/>
    <pageSetUpPr fitToPage="1"/>
  </sheetPr>
  <dimension ref="A1:L40"/>
  <sheetViews>
    <sheetView showGridLines="0" zoomScale="85" zoomScaleNormal="85" workbookViewId="0">
      <pane xSplit="2" ySplit="4" topLeftCell="C14" activePane="bottomRight" state="frozen"/>
      <selection activeCell="U44" sqref="U44"/>
      <selection pane="topRight" activeCell="U44" sqref="U44"/>
      <selection pane="bottomLeft" activeCell="U44" sqref="U44"/>
      <selection pane="bottomRight" activeCell="P31" sqref="P31"/>
    </sheetView>
  </sheetViews>
  <sheetFormatPr defaultColWidth="9.109375" defaultRowHeight="13.8" x14ac:dyDescent="0.3"/>
  <cols>
    <col min="1" max="1" width="36.6640625" style="5" customWidth="1"/>
    <col min="2" max="2" width="36.6640625" style="5" hidden="1" customWidth="1"/>
    <col min="3" max="4" width="11.44140625" style="5" customWidth="1"/>
    <col min="5" max="5" width="11.5546875" style="5" customWidth="1"/>
    <col min="6" max="6" width="13" style="5" customWidth="1"/>
    <col min="7" max="12" width="12" style="5" customWidth="1"/>
    <col min="13" max="16384" width="9.109375" style="21"/>
  </cols>
  <sheetData>
    <row r="1" spans="1:12" x14ac:dyDescent="0.3">
      <c r="A1" s="187" t="s">
        <v>202</v>
      </c>
      <c r="B1" s="188" t="s">
        <v>214</v>
      </c>
      <c r="C1" s="131" t="s">
        <v>463</v>
      </c>
      <c r="D1" s="131" t="s">
        <v>464</v>
      </c>
      <c r="E1" s="131" t="s">
        <v>465</v>
      </c>
      <c r="F1" s="131" t="s">
        <v>466</v>
      </c>
      <c r="G1" s="81" t="s">
        <v>420</v>
      </c>
      <c r="H1" s="81" t="s">
        <v>424</v>
      </c>
      <c r="I1" s="81" t="s">
        <v>433</v>
      </c>
      <c r="J1" s="81" t="s">
        <v>451</v>
      </c>
      <c r="K1" s="81" t="s">
        <v>458</v>
      </c>
      <c r="L1" s="81" t="s">
        <v>507</v>
      </c>
    </row>
    <row r="2" spans="1:12" ht="4.2" hidden="1" customHeight="1" x14ac:dyDescent="0.3">
      <c r="A2" s="187"/>
      <c r="B2" s="188"/>
      <c r="C2" s="131"/>
      <c r="D2" s="131"/>
      <c r="E2" s="131"/>
      <c r="F2" s="131"/>
      <c r="G2" s="81"/>
      <c r="H2" s="81"/>
      <c r="I2" s="81"/>
      <c r="J2" s="81"/>
      <c r="K2" s="81"/>
      <c r="L2" s="81"/>
    </row>
    <row r="3" spans="1:12" x14ac:dyDescent="0.3">
      <c r="A3" s="187"/>
      <c r="B3" s="188"/>
      <c r="C3" s="131"/>
      <c r="D3" s="131"/>
      <c r="E3" s="131"/>
      <c r="F3" s="131"/>
      <c r="G3" s="81"/>
      <c r="H3" s="81"/>
      <c r="I3" s="81"/>
      <c r="J3" s="81"/>
      <c r="K3" s="81"/>
      <c r="L3" s="81"/>
    </row>
    <row r="4" spans="1:12" x14ac:dyDescent="0.3">
      <c r="A4" s="187"/>
      <c r="B4" s="188"/>
      <c r="C4" s="132" t="s">
        <v>265</v>
      </c>
      <c r="D4" s="132" t="s">
        <v>265</v>
      </c>
      <c r="E4" s="132" t="s">
        <v>265</v>
      </c>
      <c r="F4" s="132" t="s">
        <v>265</v>
      </c>
      <c r="G4" s="82" t="s">
        <v>265</v>
      </c>
      <c r="H4" s="82" t="s">
        <v>265</v>
      </c>
      <c r="I4" s="82" t="s">
        <v>265</v>
      </c>
      <c r="J4" s="82" t="s">
        <v>265</v>
      </c>
      <c r="K4" s="82" t="s">
        <v>265</v>
      </c>
      <c r="L4" s="82" t="s">
        <v>265</v>
      </c>
    </row>
    <row r="6" spans="1:12" x14ac:dyDescent="0.3">
      <c r="A6" s="7" t="s">
        <v>246</v>
      </c>
      <c r="B6" s="7" t="s">
        <v>253</v>
      </c>
      <c r="C6" s="7"/>
      <c r="D6" s="7"/>
      <c r="E6" s="7"/>
      <c r="F6" s="7"/>
      <c r="G6" s="7"/>
      <c r="H6" s="7"/>
      <c r="I6" s="7"/>
      <c r="J6" s="7"/>
      <c r="K6" s="7"/>
      <c r="L6" s="7"/>
    </row>
    <row r="7" spans="1:12" s="3" customFormat="1" x14ac:dyDescent="0.3">
      <c r="A7" s="6" t="s">
        <v>38</v>
      </c>
      <c r="B7" s="6" t="s">
        <v>87</v>
      </c>
      <c r="C7" s="138">
        <v>2149</v>
      </c>
      <c r="D7" s="138">
        <v>2310.8999999999996</v>
      </c>
      <c r="E7" s="138">
        <v>2218.4</v>
      </c>
      <c r="F7" s="138">
        <v>2650.3</v>
      </c>
      <c r="G7" s="76">
        <v>2452.1999999999998</v>
      </c>
      <c r="H7" s="76">
        <v>2538.6999999999998</v>
      </c>
      <c r="I7" s="76">
        <v>2738.4</v>
      </c>
      <c r="J7" s="76">
        <v>2938.1</v>
      </c>
      <c r="K7" s="76">
        <v>2919.5</v>
      </c>
      <c r="L7" s="76">
        <v>2850</v>
      </c>
    </row>
    <row r="8" spans="1:12" x14ac:dyDescent="0.3">
      <c r="C8" s="73"/>
      <c r="D8" s="73"/>
      <c r="E8" s="73"/>
      <c r="F8" s="73"/>
      <c r="G8" s="73"/>
      <c r="H8" s="73"/>
      <c r="I8" s="73"/>
      <c r="J8" s="73"/>
      <c r="K8" s="73"/>
      <c r="L8" s="73"/>
    </row>
    <row r="9" spans="1:12" s="3" customFormat="1" x14ac:dyDescent="0.3">
      <c r="A9" s="6" t="s">
        <v>51</v>
      </c>
      <c r="B9" s="6" t="s">
        <v>88</v>
      </c>
      <c r="C9" s="21">
        <v>-1711.7</v>
      </c>
      <c r="D9" s="21">
        <v>-1797.8</v>
      </c>
      <c r="E9" s="21">
        <v>-1748.3</v>
      </c>
      <c r="F9" s="21">
        <v>-2081.6</v>
      </c>
      <c r="G9" s="18">
        <v>-1923.4</v>
      </c>
      <c r="H9" s="18">
        <v>-1989.3</v>
      </c>
      <c r="I9" s="18">
        <v>-2144.8000000000002</v>
      </c>
      <c r="J9" s="18">
        <v>-2308.9</v>
      </c>
      <c r="K9" s="18">
        <v>-2311.3000000000002</v>
      </c>
      <c r="L9" s="18">
        <v>-2229.5</v>
      </c>
    </row>
    <row r="11" spans="1:12" s="3" customFormat="1" ht="14.4" thickBot="1" x14ac:dyDescent="0.35">
      <c r="A11" s="6" t="s">
        <v>52</v>
      </c>
      <c r="B11" s="6" t="s">
        <v>89</v>
      </c>
      <c r="C11" s="137">
        <f t="shared" ref="C11:F11" si="0">SUM(C7:C9)</f>
        <v>437.29999999999995</v>
      </c>
      <c r="D11" s="137">
        <f t="shared" si="0"/>
        <v>513.09999999999968</v>
      </c>
      <c r="E11" s="137">
        <f t="shared" si="0"/>
        <v>470.10000000000014</v>
      </c>
      <c r="F11" s="137">
        <f t="shared" si="0"/>
        <v>568.70000000000027</v>
      </c>
      <c r="G11" s="83">
        <f t="shared" ref="G11" si="1">SUM(G7:G9)</f>
        <v>528.79999999999973</v>
      </c>
      <c r="H11" s="83">
        <f t="shared" ref="H11:L11" si="2">SUM(H7:H9)</f>
        <v>549.39999999999986</v>
      </c>
      <c r="I11" s="83">
        <f t="shared" si="2"/>
        <v>593.59999999999991</v>
      </c>
      <c r="J11" s="83">
        <f t="shared" si="2"/>
        <v>629.19999999999982</v>
      </c>
      <c r="K11" s="83">
        <f t="shared" si="2"/>
        <v>608.19999999999982</v>
      </c>
      <c r="L11" s="83">
        <f t="shared" si="2"/>
        <v>620.5</v>
      </c>
    </row>
    <row r="13" spans="1:12" x14ac:dyDescent="0.3">
      <c r="A13" s="5" t="s">
        <v>49</v>
      </c>
      <c r="B13" s="5" t="s">
        <v>90</v>
      </c>
      <c r="C13" s="21">
        <v>-118.4</v>
      </c>
      <c r="D13" s="21">
        <v>-130.69999999999999</v>
      </c>
      <c r="E13" s="21">
        <v>-120.3</v>
      </c>
      <c r="F13" s="21">
        <v>-134.5</v>
      </c>
      <c r="G13" s="18">
        <v>-130.19999999999999</v>
      </c>
      <c r="H13" s="18">
        <v>-132.80000000000001</v>
      </c>
      <c r="I13" s="18">
        <v>-147.30000000000001</v>
      </c>
      <c r="J13" s="18">
        <v>-158</v>
      </c>
      <c r="K13" s="18">
        <v>-148.1</v>
      </c>
      <c r="L13" s="18">
        <v>-142.80000000000001</v>
      </c>
    </row>
    <row r="14" spans="1:12" x14ac:dyDescent="0.3">
      <c r="A14" s="5" t="s">
        <v>50</v>
      </c>
      <c r="B14" s="5" t="s">
        <v>91</v>
      </c>
      <c r="C14" s="21">
        <v>-147.80000000000001</v>
      </c>
      <c r="D14" s="21">
        <v>-176.59999999999997</v>
      </c>
      <c r="E14" s="21">
        <v>-161.80000000000001</v>
      </c>
      <c r="F14" s="21">
        <v>-189.9</v>
      </c>
      <c r="G14" s="18">
        <v>-168.9</v>
      </c>
      <c r="H14" s="18">
        <v>-185.2</v>
      </c>
      <c r="I14" s="18">
        <v>-184.7</v>
      </c>
      <c r="J14" s="18">
        <v>-206.4</v>
      </c>
      <c r="K14" s="18">
        <v>-205.1</v>
      </c>
      <c r="L14" s="18">
        <v>-170.6</v>
      </c>
    </row>
    <row r="16" spans="1:12" ht="14.4" thickBot="1" x14ac:dyDescent="0.35">
      <c r="A16" s="6" t="s">
        <v>53</v>
      </c>
      <c r="B16" s="6" t="s">
        <v>92</v>
      </c>
      <c r="C16" s="137">
        <f t="shared" ref="C16:E16" si="3">SUM(C11,C13:C14)</f>
        <v>171.09999999999997</v>
      </c>
      <c r="D16" s="137">
        <f t="shared" si="3"/>
        <v>205.79999999999973</v>
      </c>
      <c r="E16" s="137">
        <f t="shared" si="3"/>
        <v>188.00000000000011</v>
      </c>
      <c r="F16" s="137">
        <f t="shared" ref="F16:L16" si="4">SUM(F11,F13:F14)</f>
        <v>244.30000000000027</v>
      </c>
      <c r="G16" s="83">
        <f t="shared" si="4"/>
        <v>229.69999999999973</v>
      </c>
      <c r="H16" s="83">
        <f t="shared" si="4"/>
        <v>231.39999999999986</v>
      </c>
      <c r="I16" s="83">
        <f t="shared" si="4"/>
        <v>261.59999999999991</v>
      </c>
      <c r="J16" s="83">
        <f t="shared" si="4"/>
        <v>264.79999999999984</v>
      </c>
      <c r="K16" s="83">
        <f t="shared" si="4"/>
        <v>254.9999999999998</v>
      </c>
      <c r="L16" s="83">
        <f t="shared" si="4"/>
        <v>307.10000000000002</v>
      </c>
    </row>
    <row r="18" spans="1:12" x14ac:dyDescent="0.3">
      <c r="A18" s="5" t="s">
        <v>452</v>
      </c>
      <c r="B18" s="5" t="s">
        <v>455</v>
      </c>
      <c r="C18" s="77">
        <v>8.6</v>
      </c>
      <c r="D18" s="77">
        <v>8.1</v>
      </c>
      <c r="E18" s="77">
        <v>16.600000000000001</v>
      </c>
      <c r="F18" s="77">
        <v>5.4</v>
      </c>
      <c r="G18" s="77">
        <v>11.9</v>
      </c>
      <c r="H18" s="77">
        <v>7.1</v>
      </c>
      <c r="I18" s="77">
        <v>11.3</v>
      </c>
      <c r="J18" s="77">
        <v>10.8</v>
      </c>
      <c r="K18" s="77">
        <v>8.9</v>
      </c>
      <c r="L18" s="77">
        <v>3.6</v>
      </c>
    </row>
    <row r="19" spans="1:12" x14ac:dyDescent="0.3">
      <c r="A19" s="5" t="s">
        <v>453</v>
      </c>
      <c r="B19" s="5" t="s">
        <v>456</v>
      </c>
      <c r="C19" s="21">
        <v>-12.4</v>
      </c>
      <c r="D19" s="21">
        <v>-10.1</v>
      </c>
      <c r="E19" s="21">
        <v>-17</v>
      </c>
      <c r="F19" s="21">
        <v>-11.6</v>
      </c>
      <c r="G19" s="18">
        <v>-16.899999999999999</v>
      </c>
      <c r="H19" s="18">
        <v>-9.6</v>
      </c>
      <c r="I19" s="18">
        <v>-11.8</v>
      </c>
      <c r="J19" s="18">
        <v>-14.1</v>
      </c>
      <c r="K19" s="18">
        <v>-13.8</v>
      </c>
      <c r="L19" s="18">
        <v>-7.3</v>
      </c>
    </row>
    <row r="20" spans="1:12" x14ac:dyDescent="0.3">
      <c r="A20" s="95"/>
    </row>
    <row r="21" spans="1:12" s="3" customFormat="1" ht="14.4" thickBot="1" x14ac:dyDescent="0.35">
      <c r="A21" s="6" t="s">
        <v>54</v>
      </c>
      <c r="B21" s="6" t="s">
        <v>93</v>
      </c>
      <c r="C21" s="137">
        <f t="shared" ref="C21:F21" si="5">SUM(C16:C19)</f>
        <v>167.29999999999995</v>
      </c>
      <c r="D21" s="137">
        <f t="shared" si="5"/>
        <v>203.79999999999973</v>
      </c>
      <c r="E21" s="137">
        <f t="shared" si="5"/>
        <v>187.60000000000011</v>
      </c>
      <c r="F21" s="137">
        <f t="shared" si="5"/>
        <v>238.10000000000028</v>
      </c>
      <c r="G21" s="83">
        <f t="shared" ref="G21" si="6">SUM(G16:G19)</f>
        <v>224.69999999999973</v>
      </c>
      <c r="H21" s="83">
        <f t="shared" ref="H21:L21" si="7">SUM(H16:H19)</f>
        <v>228.89999999999986</v>
      </c>
      <c r="I21" s="83">
        <f t="shared" si="7"/>
        <v>261.09999999999991</v>
      </c>
      <c r="J21" s="83">
        <f t="shared" si="7"/>
        <v>261.49999999999983</v>
      </c>
      <c r="K21" s="83">
        <f t="shared" si="7"/>
        <v>250.0999999999998</v>
      </c>
      <c r="L21" s="83">
        <f t="shared" si="7"/>
        <v>303.40000000000003</v>
      </c>
    </row>
    <row r="23" spans="1:12" x14ac:dyDescent="0.3">
      <c r="A23" s="49" t="s">
        <v>302</v>
      </c>
      <c r="B23" s="49" t="s">
        <v>303</v>
      </c>
      <c r="C23" s="21">
        <v>-6.1</v>
      </c>
      <c r="D23" s="21">
        <v>-6.5</v>
      </c>
      <c r="E23" s="21">
        <v>-9.6</v>
      </c>
      <c r="F23" s="21">
        <v>-0.6</v>
      </c>
      <c r="G23" s="18">
        <v>-24.6</v>
      </c>
      <c r="H23" s="18">
        <v>-11</v>
      </c>
      <c r="I23" s="18">
        <v>-30</v>
      </c>
      <c r="J23" s="18">
        <v>-22.5</v>
      </c>
      <c r="K23" s="18">
        <v>-20.100000000000001</v>
      </c>
      <c r="L23" s="18">
        <v>-30.7</v>
      </c>
    </row>
    <row r="25" spans="1:12" s="3" customFormat="1" ht="28.2" thickBot="1" x14ac:dyDescent="0.35">
      <c r="A25" s="6" t="s">
        <v>55</v>
      </c>
      <c r="B25" s="6" t="s">
        <v>94</v>
      </c>
      <c r="C25" s="137">
        <f t="shared" ref="C25:F25" si="8">SUM(C20:C23)</f>
        <v>161.19999999999996</v>
      </c>
      <c r="D25" s="137">
        <f t="shared" si="8"/>
        <v>197.29999999999973</v>
      </c>
      <c r="E25" s="137">
        <f t="shared" si="8"/>
        <v>178.00000000000011</v>
      </c>
      <c r="F25" s="137">
        <f t="shared" si="8"/>
        <v>237.50000000000028</v>
      </c>
      <c r="G25" s="83">
        <f t="shared" ref="G25" si="9">SUM(G20:G23)</f>
        <v>200.09999999999974</v>
      </c>
      <c r="H25" s="83">
        <f t="shared" ref="H25:L25" si="10">SUM(H20:H23)</f>
        <v>217.89999999999986</v>
      </c>
      <c r="I25" s="83">
        <f t="shared" si="10"/>
        <v>231.09999999999991</v>
      </c>
      <c r="J25" s="83">
        <f t="shared" si="10"/>
        <v>238.99999999999983</v>
      </c>
      <c r="K25" s="83">
        <f t="shared" si="10"/>
        <v>229.9999999999998</v>
      </c>
      <c r="L25" s="83">
        <f t="shared" si="10"/>
        <v>272.70000000000005</v>
      </c>
    </row>
    <row r="27" spans="1:12" x14ac:dyDescent="0.3">
      <c r="A27" s="5" t="s">
        <v>33</v>
      </c>
      <c r="B27" s="5" t="s">
        <v>182</v>
      </c>
      <c r="C27" s="21">
        <v>-43.2</v>
      </c>
      <c r="D27" s="21">
        <v>-45.2</v>
      </c>
      <c r="E27" s="21">
        <v>-37</v>
      </c>
      <c r="F27" s="21">
        <v>-56.9</v>
      </c>
      <c r="G27" s="18">
        <v>-43.8</v>
      </c>
      <c r="H27" s="18">
        <v>-48.2</v>
      </c>
      <c r="I27" s="18">
        <v>-50.8</v>
      </c>
      <c r="J27" s="18">
        <v>-48.2</v>
      </c>
      <c r="K27" s="18">
        <v>-51.7</v>
      </c>
      <c r="L27" s="18">
        <v>-62</v>
      </c>
    </row>
    <row r="28" spans="1:12" ht="22.2" customHeight="1" x14ac:dyDescent="0.3">
      <c r="A28" s="5" t="s">
        <v>35</v>
      </c>
      <c r="B28" s="5" t="s">
        <v>95</v>
      </c>
      <c r="C28" s="21">
        <v>-1.4</v>
      </c>
      <c r="D28" s="21">
        <v>-0.70000000000000018</v>
      </c>
      <c r="E28" s="21">
        <v>0.3</v>
      </c>
      <c r="F28" s="21">
        <v>3.8</v>
      </c>
      <c r="G28" s="18">
        <v>0.9</v>
      </c>
      <c r="H28" s="18">
        <v>-0.3</v>
      </c>
      <c r="I28" s="18">
        <v>1.2</v>
      </c>
      <c r="J28" s="18">
        <v>4.5</v>
      </c>
      <c r="K28" s="18">
        <v>-1.8</v>
      </c>
      <c r="L28" s="18">
        <v>0.8</v>
      </c>
    </row>
    <row r="30" spans="1:12" ht="28.2" thickBot="1" x14ac:dyDescent="0.35">
      <c r="A30" s="6" t="s">
        <v>248</v>
      </c>
      <c r="B30" s="6" t="s">
        <v>251</v>
      </c>
      <c r="C30" s="137">
        <f t="shared" ref="C30:F30" si="11">SUM(C25,C27:C28)</f>
        <v>116.59999999999995</v>
      </c>
      <c r="D30" s="137">
        <f t="shared" si="11"/>
        <v>151.39999999999975</v>
      </c>
      <c r="E30" s="137">
        <f t="shared" si="11"/>
        <v>141.30000000000013</v>
      </c>
      <c r="F30" s="137">
        <f t="shared" si="11"/>
        <v>184.40000000000029</v>
      </c>
      <c r="G30" s="83">
        <f t="shared" ref="G30" si="12">SUM(G25,G27:G28)</f>
        <v>157.19999999999973</v>
      </c>
      <c r="H30" s="83">
        <f t="shared" ref="H30:L30" si="13">SUM(H25,H27:H28)</f>
        <v>169.39999999999986</v>
      </c>
      <c r="I30" s="83">
        <f t="shared" si="13"/>
        <v>181.49999999999989</v>
      </c>
      <c r="J30" s="83">
        <f t="shared" si="13"/>
        <v>195.29999999999984</v>
      </c>
      <c r="K30" s="83">
        <f t="shared" si="13"/>
        <v>176.49999999999977</v>
      </c>
      <c r="L30" s="83">
        <f t="shared" si="13"/>
        <v>211.50000000000006</v>
      </c>
    </row>
    <row r="31" spans="1:12" x14ac:dyDescent="0.3">
      <c r="A31" s="6"/>
      <c r="B31" s="6"/>
      <c r="C31" s="6"/>
      <c r="D31" s="6"/>
      <c r="E31" s="6"/>
      <c r="F31" s="6"/>
      <c r="G31" s="6"/>
      <c r="H31" s="6"/>
      <c r="I31" s="6"/>
      <c r="J31" s="6"/>
      <c r="K31" s="6"/>
      <c r="L31" s="6"/>
    </row>
    <row r="32" spans="1:12" x14ac:dyDescent="0.3">
      <c r="A32" s="7" t="s">
        <v>247</v>
      </c>
      <c r="B32" s="7" t="s">
        <v>252</v>
      </c>
      <c r="C32" s="7"/>
      <c r="D32" s="7"/>
      <c r="E32" s="7"/>
      <c r="F32" s="7"/>
      <c r="G32" s="7"/>
      <c r="H32" s="7"/>
      <c r="I32" s="7"/>
      <c r="J32" s="7"/>
      <c r="K32" s="7"/>
      <c r="L32" s="7"/>
    </row>
    <row r="33" spans="1:12" ht="28.2" thickBot="1" x14ac:dyDescent="0.35">
      <c r="A33" s="6" t="s">
        <v>249</v>
      </c>
      <c r="B33" s="44" t="s">
        <v>254</v>
      </c>
      <c r="C33" s="137">
        <v>0</v>
      </c>
      <c r="D33" s="137">
        <v>0</v>
      </c>
      <c r="E33" s="137">
        <v>0</v>
      </c>
      <c r="F33" s="137">
        <v>0</v>
      </c>
      <c r="G33" s="83">
        <v>0</v>
      </c>
      <c r="H33" s="83">
        <v>0</v>
      </c>
      <c r="I33" s="83">
        <v>0</v>
      </c>
      <c r="J33" s="83">
        <v>0</v>
      </c>
      <c r="K33" s="83">
        <v>0</v>
      </c>
      <c r="L33" s="83">
        <v>0</v>
      </c>
    </row>
    <row r="35" spans="1:12" s="3" customFormat="1" x14ac:dyDescent="0.3">
      <c r="A35" s="6" t="s">
        <v>56</v>
      </c>
      <c r="B35" s="6" t="s">
        <v>96</v>
      </c>
      <c r="C35" s="3">
        <f t="shared" ref="C35:D35" si="14">C30+C33</f>
        <v>116.59999999999995</v>
      </c>
      <c r="D35" s="3">
        <f t="shared" si="14"/>
        <v>151.39999999999975</v>
      </c>
      <c r="E35" s="3">
        <f>E30+E33</f>
        <v>141.30000000000013</v>
      </c>
      <c r="F35" s="3">
        <f>F30+F33</f>
        <v>184.40000000000029</v>
      </c>
      <c r="G35" s="50">
        <f>G30+G33</f>
        <v>157.19999999999973</v>
      </c>
      <c r="H35" s="50">
        <f>H30+H33</f>
        <v>169.39999999999986</v>
      </c>
      <c r="I35" s="50">
        <f t="shared" ref="I35:L35" si="15">I30+I33</f>
        <v>181.49999999999989</v>
      </c>
      <c r="J35" s="50">
        <f t="shared" si="15"/>
        <v>195.29999999999984</v>
      </c>
      <c r="K35" s="50">
        <f t="shared" si="15"/>
        <v>176.49999999999977</v>
      </c>
      <c r="L35" s="50">
        <f t="shared" si="15"/>
        <v>211.50000000000006</v>
      </c>
    </row>
    <row r="36" spans="1:12" x14ac:dyDescent="0.3">
      <c r="A36" s="7" t="s">
        <v>97</v>
      </c>
      <c r="B36" s="7" t="s">
        <v>98</v>
      </c>
      <c r="C36" s="7"/>
      <c r="D36" s="7"/>
      <c r="E36" s="7"/>
      <c r="F36" s="7"/>
      <c r="G36" s="7"/>
      <c r="H36" s="7"/>
      <c r="I36" s="7"/>
      <c r="J36" s="7"/>
      <c r="K36" s="7"/>
      <c r="L36" s="7"/>
    </row>
    <row r="37" spans="1:12" s="3" customFormat="1" ht="14.4" thickBot="1" x14ac:dyDescent="0.35">
      <c r="A37" s="6" t="s">
        <v>57</v>
      </c>
      <c r="B37" s="6" t="s">
        <v>99</v>
      </c>
      <c r="C37" s="137">
        <f t="shared" ref="C37:F37" si="16">C35-C38</f>
        <v>68.899999999999949</v>
      </c>
      <c r="D37" s="137">
        <f t="shared" si="16"/>
        <v>88.39999999999975</v>
      </c>
      <c r="E37" s="137">
        <f t="shared" si="16"/>
        <v>78.000000000000128</v>
      </c>
      <c r="F37" s="137">
        <f t="shared" si="16"/>
        <v>98.000000000000284</v>
      </c>
      <c r="G37" s="83">
        <f t="shared" ref="G37" si="17">G35-G38</f>
        <v>79.599999999999739</v>
      </c>
      <c r="H37" s="83">
        <f t="shared" ref="H37:L37" si="18">H35-H38</f>
        <v>80.099999999999866</v>
      </c>
      <c r="I37" s="83">
        <f t="shared" si="18"/>
        <v>78.499999999999886</v>
      </c>
      <c r="J37" s="83">
        <f t="shared" si="18"/>
        <v>84.199999999999847</v>
      </c>
      <c r="K37" s="83">
        <f t="shared" si="18"/>
        <v>81.699999999999775</v>
      </c>
      <c r="L37" s="83">
        <f t="shared" si="18"/>
        <v>95.100000000000051</v>
      </c>
    </row>
    <row r="38" spans="1:12" x14ac:dyDescent="0.3">
      <c r="A38" s="5" t="s">
        <v>58</v>
      </c>
      <c r="B38" s="5" t="s">
        <v>100</v>
      </c>
      <c r="C38" s="5">
        <v>47.7</v>
      </c>
      <c r="D38" s="77">
        <v>63</v>
      </c>
      <c r="E38" s="5">
        <v>63.3</v>
      </c>
      <c r="F38" s="5">
        <v>86.4</v>
      </c>
      <c r="G38" s="5">
        <v>77.599999999999994</v>
      </c>
      <c r="H38" s="5">
        <v>89.3</v>
      </c>
      <c r="I38" s="77">
        <v>103</v>
      </c>
      <c r="J38" s="5">
        <v>111.1</v>
      </c>
      <c r="K38" s="5">
        <v>94.8</v>
      </c>
      <c r="L38" s="5">
        <v>116.4</v>
      </c>
    </row>
    <row r="40" spans="1:12" ht="51" x14ac:dyDescent="0.3">
      <c r="A40" s="126" t="s">
        <v>454</v>
      </c>
      <c r="B40" s="126" t="s">
        <v>457</v>
      </c>
    </row>
  </sheetData>
  <mergeCells count="2">
    <mergeCell ref="A1:A4"/>
    <mergeCell ref="B1:B4"/>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tabColor rgb="FFBDEEFF"/>
    <pageSetUpPr fitToPage="1"/>
  </sheetPr>
  <dimension ref="A1:L68"/>
  <sheetViews>
    <sheetView showGridLines="0" zoomScale="85" zoomScaleNormal="85" workbookViewId="0">
      <pane xSplit="2" ySplit="4" topLeftCell="C44" activePane="bottomRight" state="frozen"/>
      <selection activeCell="U44" sqref="U44"/>
      <selection pane="topRight" activeCell="U44" sqref="U44"/>
      <selection pane="bottomLeft" activeCell="U44" sqref="U44"/>
      <selection pane="bottomRight" activeCell="R19" sqref="R19"/>
    </sheetView>
  </sheetViews>
  <sheetFormatPr defaultColWidth="9.109375" defaultRowHeight="13.8" x14ac:dyDescent="0.3"/>
  <cols>
    <col min="1" max="1" width="46" style="1" customWidth="1"/>
    <col min="2" max="2" width="52.6640625" style="1" hidden="1" customWidth="1"/>
    <col min="3" max="4" width="13.88671875" style="1" customWidth="1"/>
    <col min="5" max="5" width="13.6640625" style="1" customWidth="1"/>
    <col min="6" max="6" width="16.109375" style="1" customWidth="1"/>
    <col min="7" max="10" width="13.6640625" style="1" customWidth="1"/>
    <col min="11" max="12" width="14.44140625" style="1" customWidth="1"/>
    <col min="13" max="16384" width="9.109375" style="21"/>
  </cols>
  <sheetData>
    <row r="1" spans="1:12" x14ac:dyDescent="0.3">
      <c r="A1" s="189" t="s">
        <v>236</v>
      </c>
      <c r="B1" s="189" t="s">
        <v>213</v>
      </c>
      <c r="C1" s="131" t="s">
        <v>463</v>
      </c>
      <c r="D1" s="131" t="s">
        <v>464</v>
      </c>
      <c r="E1" s="131" t="s">
        <v>465</v>
      </c>
      <c r="F1" s="131" t="s">
        <v>466</v>
      </c>
      <c r="G1" s="81" t="s">
        <v>420</v>
      </c>
      <c r="H1" s="81" t="s">
        <v>424</v>
      </c>
      <c r="I1" s="81" t="s">
        <v>433</v>
      </c>
      <c r="J1" s="81" t="s">
        <v>451</v>
      </c>
      <c r="K1" s="81" t="s">
        <v>458</v>
      </c>
      <c r="L1" s="81" t="s">
        <v>507</v>
      </c>
    </row>
    <row r="2" spans="1:12" ht="12.6" customHeight="1" x14ac:dyDescent="0.3">
      <c r="A2" s="189"/>
      <c r="B2" s="189"/>
      <c r="C2" s="131"/>
      <c r="D2" s="131"/>
      <c r="E2" s="131"/>
      <c r="F2" s="131"/>
      <c r="G2" s="81"/>
      <c r="H2" s="81"/>
      <c r="I2" s="81"/>
      <c r="J2" s="81"/>
      <c r="K2" s="81"/>
      <c r="L2" s="81"/>
    </row>
    <row r="3" spans="1:12" ht="6" hidden="1" customHeight="1" x14ac:dyDescent="0.3">
      <c r="A3" s="189"/>
      <c r="B3" s="189"/>
      <c r="C3" s="131"/>
      <c r="D3" s="131"/>
      <c r="E3" s="131"/>
      <c r="F3" s="131"/>
      <c r="G3" s="81"/>
      <c r="H3" s="81"/>
      <c r="I3" s="81"/>
      <c r="J3" s="81"/>
      <c r="K3" s="81"/>
      <c r="L3" s="81"/>
    </row>
    <row r="4" spans="1:12" x14ac:dyDescent="0.3">
      <c r="A4" s="189"/>
      <c r="B4" s="189"/>
      <c r="C4" s="132" t="s">
        <v>265</v>
      </c>
      <c r="D4" s="132" t="s">
        <v>265</v>
      </c>
      <c r="E4" s="132" t="s">
        <v>265</v>
      </c>
      <c r="F4" s="132" t="s">
        <v>265</v>
      </c>
      <c r="G4" s="82" t="s">
        <v>265</v>
      </c>
      <c r="H4" s="82" t="s">
        <v>265</v>
      </c>
      <c r="I4" s="82" t="s">
        <v>265</v>
      </c>
      <c r="J4" s="82" t="s">
        <v>265</v>
      </c>
      <c r="K4" s="82" t="s">
        <v>265</v>
      </c>
      <c r="L4" s="82" t="s">
        <v>265</v>
      </c>
    </row>
    <row r="5" spans="1:12" s="13" customFormat="1" x14ac:dyDescent="0.3">
      <c r="A5" s="48"/>
      <c r="B5" s="48"/>
      <c r="C5" s="24"/>
      <c r="D5" s="24"/>
      <c r="E5" s="24"/>
      <c r="F5" s="24"/>
      <c r="G5" s="48"/>
      <c r="H5" s="48"/>
      <c r="I5" s="48"/>
      <c r="J5" s="48"/>
      <c r="K5" s="48"/>
      <c r="L5" s="48"/>
    </row>
    <row r="6" spans="1:12" ht="14.4" customHeight="1" x14ac:dyDescent="0.3">
      <c r="A6" s="46"/>
      <c r="B6" s="46"/>
      <c r="C6" s="134"/>
      <c r="D6" s="134"/>
      <c r="E6" s="134"/>
      <c r="F6" s="134"/>
      <c r="G6" s="108"/>
      <c r="H6" s="134"/>
      <c r="I6" s="134"/>
      <c r="J6" s="134"/>
      <c r="K6" s="134"/>
      <c r="L6" s="140"/>
    </row>
    <row r="7" spans="1:12" x14ac:dyDescent="0.3">
      <c r="A7" s="2" t="s">
        <v>0</v>
      </c>
      <c r="B7" s="2" t="s">
        <v>102</v>
      </c>
      <c r="C7" s="2"/>
      <c r="D7" s="2"/>
      <c r="E7" s="2"/>
      <c r="F7" s="2"/>
      <c r="G7" s="2"/>
      <c r="H7" s="2"/>
      <c r="I7" s="2"/>
      <c r="J7" s="2"/>
      <c r="K7" s="2"/>
      <c r="L7" s="2"/>
    </row>
    <row r="8" spans="1:12" x14ac:dyDescent="0.3">
      <c r="A8" s="5" t="s">
        <v>1</v>
      </c>
      <c r="B8" s="5" t="s">
        <v>103</v>
      </c>
      <c r="C8" s="100">
        <v>832.3</v>
      </c>
      <c r="D8" s="100">
        <v>851.2</v>
      </c>
      <c r="E8" s="100">
        <v>838.4</v>
      </c>
      <c r="F8" s="100">
        <v>828.4</v>
      </c>
      <c r="G8" s="100">
        <v>767.3</v>
      </c>
      <c r="H8" s="100">
        <v>773.8</v>
      </c>
      <c r="I8" s="100">
        <v>825.9</v>
      </c>
      <c r="J8" s="100">
        <v>822.7</v>
      </c>
      <c r="K8" s="100">
        <v>863.3</v>
      </c>
      <c r="L8" s="100">
        <v>859.1</v>
      </c>
    </row>
    <row r="9" spans="1:12" x14ac:dyDescent="0.3">
      <c r="A9" s="5" t="s">
        <v>2</v>
      </c>
      <c r="B9" s="5" t="s">
        <v>104</v>
      </c>
      <c r="C9" s="100">
        <v>2031.4</v>
      </c>
      <c r="D9" s="100">
        <v>2112.1</v>
      </c>
      <c r="E9" s="100">
        <v>2036.9</v>
      </c>
      <c r="F9" s="100">
        <v>1991</v>
      </c>
      <c r="G9" s="100">
        <v>2073.6</v>
      </c>
      <c r="H9" s="100">
        <v>2018.3</v>
      </c>
      <c r="I9" s="100">
        <v>2165.4</v>
      </c>
      <c r="J9" s="100">
        <v>2111.5</v>
      </c>
      <c r="K9" s="100">
        <v>2212.9</v>
      </c>
      <c r="L9" s="100">
        <v>2148.9</v>
      </c>
    </row>
    <row r="10" spans="1:12" x14ac:dyDescent="0.3">
      <c r="A10" s="5" t="s">
        <v>421</v>
      </c>
      <c r="B10" s="5" t="s">
        <v>422</v>
      </c>
      <c r="C10" s="100">
        <v>0</v>
      </c>
      <c r="D10" s="100">
        <v>0</v>
      </c>
      <c r="E10" s="100">
        <v>0</v>
      </c>
      <c r="F10" s="100">
        <v>0</v>
      </c>
      <c r="G10" s="100">
        <v>655.29999999999995</v>
      </c>
      <c r="H10" s="100">
        <v>716.1</v>
      </c>
      <c r="I10" s="100">
        <v>738.7</v>
      </c>
      <c r="J10" s="100">
        <v>686.6</v>
      </c>
      <c r="K10" s="100">
        <v>708.3</v>
      </c>
      <c r="L10" s="100">
        <v>731.3</v>
      </c>
    </row>
    <row r="11" spans="1:12" x14ac:dyDescent="0.3">
      <c r="A11" s="5" t="s">
        <v>3</v>
      </c>
      <c r="B11" s="5" t="s">
        <v>105</v>
      </c>
      <c r="C11" s="100">
        <v>19.8</v>
      </c>
      <c r="D11" s="100">
        <v>20.100000000000001</v>
      </c>
      <c r="E11" s="100">
        <v>20.100000000000001</v>
      </c>
      <c r="F11" s="100">
        <v>21</v>
      </c>
      <c r="G11" s="100">
        <v>23.4</v>
      </c>
      <c r="H11" s="100">
        <v>24.2</v>
      </c>
      <c r="I11" s="100">
        <v>20.7</v>
      </c>
      <c r="J11" s="100">
        <v>20.6</v>
      </c>
      <c r="K11" s="100">
        <v>20.7</v>
      </c>
      <c r="L11" s="100">
        <v>17.399999999999999</v>
      </c>
    </row>
    <row r="12" spans="1:12" x14ac:dyDescent="0.3">
      <c r="A12" s="5" t="s">
        <v>4</v>
      </c>
      <c r="B12" s="5" t="s">
        <v>106</v>
      </c>
      <c r="C12" s="100">
        <v>4024.4</v>
      </c>
      <c r="D12" s="100">
        <v>4204.7</v>
      </c>
      <c r="E12" s="103">
        <v>4197.3999999999996</v>
      </c>
      <c r="F12" s="100">
        <v>4254</v>
      </c>
      <c r="G12" s="100">
        <v>4418.8</v>
      </c>
      <c r="H12" s="100">
        <v>4411.3999999999996</v>
      </c>
      <c r="I12" s="100">
        <v>4626.3999999999996</v>
      </c>
      <c r="J12" s="100">
        <v>4563.6000000000004</v>
      </c>
      <c r="K12" s="100">
        <v>4765.6000000000004</v>
      </c>
      <c r="L12" s="100">
        <v>4744.6000000000004</v>
      </c>
    </row>
    <row r="13" spans="1:12" x14ac:dyDescent="0.3">
      <c r="A13" s="5" t="s">
        <v>342</v>
      </c>
      <c r="B13" s="5" t="s">
        <v>343</v>
      </c>
      <c r="C13" s="100">
        <v>97.6</v>
      </c>
      <c r="D13" s="100">
        <v>105</v>
      </c>
      <c r="E13" s="21">
        <v>102.9</v>
      </c>
      <c r="F13" s="21">
        <v>111.5</v>
      </c>
      <c r="G13" s="100">
        <v>133</v>
      </c>
      <c r="H13" s="100">
        <v>131</v>
      </c>
      <c r="I13" s="100">
        <v>139.6</v>
      </c>
      <c r="J13" s="100">
        <v>145</v>
      </c>
      <c r="K13" s="100">
        <v>160</v>
      </c>
      <c r="L13" s="100">
        <v>156.6</v>
      </c>
    </row>
    <row r="14" spans="1:12" x14ac:dyDescent="0.3">
      <c r="A14" s="5" t="s">
        <v>5</v>
      </c>
      <c r="B14" s="5" t="s">
        <v>107</v>
      </c>
      <c r="C14" s="100">
        <v>106.8</v>
      </c>
      <c r="D14" s="100">
        <v>118.9</v>
      </c>
      <c r="E14" s="100">
        <v>119.9</v>
      </c>
      <c r="F14" s="100">
        <v>127.5</v>
      </c>
      <c r="G14" s="100">
        <v>117.6</v>
      </c>
      <c r="H14" s="100">
        <v>107.5</v>
      </c>
      <c r="I14" s="100">
        <v>123.7</v>
      </c>
      <c r="J14" s="100">
        <v>110.3</v>
      </c>
      <c r="K14" s="100">
        <v>110.9</v>
      </c>
      <c r="L14" s="100">
        <v>90.9</v>
      </c>
    </row>
    <row r="15" spans="1:12" x14ac:dyDescent="0.3">
      <c r="A15" s="5" t="s">
        <v>203</v>
      </c>
      <c r="B15" s="5" t="s">
        <v>108</v>
      </c>
      <c r="C15" s="100">
        <v>77.900000000000006</v>
      </c>
      <c r="D15" s="100">
        <v>85.5</v>
      </c>
      <c r="E15" s="100">
        <v>76.400000000000006</v>
      </c>
      <c r="F15" s="100">
        <v>84.8</v>
      </c>
      <c r="G15" s="100">
        <v>93.2</v>
      </c>
      <c r="H15" s="100">
        <v>93.4</v>
      </c>
      <c r="I15" s="100">
        <v>102.3</v>
      </c>
      <c r="J15" s="100">
        <v>177.7</v>
      </c>
      <c r="K15" s="100">
        <v>200.4</v>
      </c>
      <c r="L15" s="100">
        <v>187.8</v>
      </c>
    </row>
    <row r="16" spans="1:12" x14ac:dyDescent="0.3">
      <c r="A16" s="5" t="s">
        <v>200</v>
      </c>
      <c r="B16" s="5" t="s">
        <v>341</v>
      </c>
      <c r="C16" s="100">
        <v>0.1</v>
      </c>
      <c r="D16" s="100">
        <v>0.2</v>
      </c>
      <c r="E16" s="100">
        <v>0</v>
      </c>
      <c r="F16" s="100">
        <v>0.1</v>
      </c>
      <c r="G16" s="100">
        <v>0</v>
      </c>
      <c r="H16" s="100">
        <v>0</v>
      </c>
      <c r="I16" s="100">
        <v>0</v>
      </c>
      <c r="J16" s="100">
        <v>0.5</v>
      </c>
      <c r="K16" s="100">
        <v>0</v>
      </c>
      <c r="L16" s="100">
        <v>0</v>
      </c>
    </row>
    <row r="17" spans="1:12" x14ac:dyDescent="0.3">
      <c r="A17" s="5" t="s">
        <v>357</v>
      </c>
      <c r="B17" s="5" t="s">
        <v>109</v>
      </c>
      <c r="C17" s="100">
        <v>169.5</v>
      </c>
      <c r="D17" s="100">
        <v>176.79999999999998</v>
      </c>
      <c r="E17" s="100">
        <v>153.80000000000001</v>
      </c>
      <c r="F17" s="100">
        <v>175.1</v>
      </c>
      <c r="G17" s="100">
        <v>162.6</v>
      </c>
      <c r="H17" s="100">
        <v>150.9</v>
      </c>
      <c r="I17" s="100">
        <v>152.9</v>
      </c>
      <c r="J17" s="100">
        <v>142.19999999999999</v>
      </c>
      <c r="K17" s="100">
        <v>145.80000000000001</v>
      </c>
      <c r="L17" s="100">
        <v>143.30000000000001</v>
      </c>
    </row>
    <row r="18" spans="1:12" x14ac:dyDescent="0.3">
      <c r="A18" s="5" t="s">
        <v>6</v>
      </c>
      <c r="B18" s="5" t="s">
        <v>110</v>
      </c>
      <c r="C18" s="100">
        <v>51.9</v>
      </c>
      <c r="D18" s="100">
        <v>53.4</v>
      </c>
      <c r="E18" s="100">
        <v>50.9</v>
      </c>
      <c r="F18" s="100">
        <v>59.2</v>
      </c>
      <c r="G18" s="100">
        <v>58.6</v>
      </c>
      <c r="H18" s="100">
        <v>64.099999999999994</v>
      </c>
      <c r="I18" s="100">
        <v>73.900000000000006</v>
      </c>
      <c r="J18" s="100">
        <v>68.400000000000006</v>
      </c>
      <c r="K18" s="100">
        <v>76.2</v>
      </c>
      <c r="L18" s="100">
        <v>71.7</v>
      </c>
    </row>
    <row r="19" spans="1:12" s="3" customFormat="1" ht="14.4" thickBot="1" x14ac:dyDescent="0.35">
      <c r="A19" s="10"/>
      <c r="B19" s="5"/>
      <c r="C19" s="137">
        <f t="shared" ref="C19:F19" si="0">SUM(C8:C18)</f>
        <v>7411.7</v>
      </c>
      <c r="D19" s="137">
        <f t="shared" si="0"/>
        <v>7727.9</v>
      </c>
      <c r="E19" s="137">
        <f t="shared" si="0"/>
        <v>7596.699999999998</v>
      </c>
      <c r="F19" s="137">
        <f t="shared" si="0"/>
        <v>7652.6</v>
      </c>
      <c r="G19" s="83">
        <f t="shared" ref="G19" si="1">SUM(G8:G18)</f>
        <v>8503.4000000000015</v>
      </c>
      <c r="H19" s="83">
        <f t="shared" ref="H19:L19" si="2">SUM(H8:H18)</f>
        <v>8490.6999999999989</v>
      </c>
      <c r="I19" s="83">
        <f t="shared" si="2"/>
        <v>8969.4999999999982</v>
      </c>
      <c r="J19" s="83">
        <f t="shared" si="2"/>
        <v>8849.1</v>
      </c>
      <c r="K19" s="83">
        <f t="shared" si="2"/>
        <v>9264.0999999999985</v>
      </c>
      <c r="L19" s="83">
        <f t="shared" si="2"/>
        <v>9151.6</v>
      </c>
    </row>
    <row r="20" spans="1:12" s="3" customFormat="1" x14ac:dyDescent="0.3">
      <c r="A20" s="2" t="s">
        <v>7</v>
      </c>
      <c r="B20" s="2" t="s">
        <v>111</v>
      </c>
      <c r="C20" s="2"/>
      <c r="D20" s="2"/>
      <c r="E20" s="2"/>
      <c r="F20" s="2"/>
      <c r="G20" s="2"/>
      <c r="H20" s="2"/>
      <c r="I20" s="2"/>
      <c r="J20" s="2"/>
      <c r="K20" s="2"/>
      <c r="L20" s="2"/>
    </row>
    <row r="21" spans="1:12" x14ac:dyDescent="0.3">
      <c r="A21" s="10" t="s">
        <v>8</v>
      </c>
      <c r="B21" s="5" t="s">
        <v>112</v>
      </c>
      <c r="C21" s="100">
        <v>81.2</v>
      </c>
      <c r="D21" s="100">
        <v>76.900000000000006</v>
      </c>
      <c r="E21" s="100">
        <v>93.8</v>
      </c>
      <c r="F21" s="100">
        <v>94.3</v>
      </c>
      <c r="G21" s="101">
        <v>99.3</v>
      </c>
      <c r="H21" s="101">
        <v>111.2</v>
      </c>
      <c r="I21" s="101">
        <v>124.1</v>
      </c>
      <c r="J21" s="101">
        <v>122.6</v>
      </c>
      <c r="K21" s="101">
        <v>123.2</v>
      </c>
      <c r="L21" s="101">
        <v>136.6</v>
      </c>
    </row>
    <row r="22" spans="1:12" x14ac:dyDescent="0.3">
      <c r="A22" s="10" t="s">
        <v>9</v>
      </c>
      <c r="B22" s="5" t="s">
        <v>113</v>
      </c>
      <c r="C22" s="100">
        <v>179.4</v>
      </c>
      <c r="D22" s="100">
        <v>182</v>
      </c>
      <c r="E22" s="100">
        <v>172.7</v>
      </c>
      <c r="F22" s="100">
        <v>168.5</v>
      </c>
      <c r="G22" s="101">
        <v>232.2</v>
      </c>
      <c r="H22" s="101">
        <v>237</v>
      </c>
      <c r="I22" s="101">
        <v>254.6</v>
      </c>
      <c r="J22" s="101">
        <v>242.9</v>
      </c>
      <c r="K22" s="101">
        <v>297.2</v>
      </c>
      <c r="L22" s="101">
        <v>277.8</v>
      </c>
    </row>
    <row r="23" spans="1:12" x14ac:dyDescent="0.3">
      <c r="A23" s="10" t="s">
        <v>10</v>
      </c>
      <c r="B23" s="5" t="s">
        <v>114</v>
      </c>
      <c r="C23" s="100">
        <v>2211.6999999999998</v>
      </c>
      <c r="D23" s="100">
        <v>2116.3000000000002</v>
      </c>
      <c r="E23" s="100">
        <v>2183.5</v>
      </c>
      <c r="F23" s="100">
        <v>2432.6999999999998</v>
      </c>
      <c r="G23" s="101">
        <v>2348.6999999999998</v>
      </c>
      <c r="H23" s="101">
        <v>2448.1</v>
      </c>
      <c r="I23" s="101">
        <v>2553.1</v>
      </c>
      <c r="J23" s="101">
        <v>2632.4</v>
      </c>
      <c r="K23" s="101">
        <v>2724.6</v>
      </c>
      <c r="L23" s="101">
        <v>2517.8000000000002</v>
      </c>
    </row>
    <row r="24" spans="1:12" x14ac:dyDescent="0.3">
      <c r="A24" s="10" t="s">
        <v>399</v>
      </c>
      <c r="B24" s="5" t="s">
        <v>400</v>
      </c>
      <c r="C24" s="21">
        <v>0</v>
      </c>
      <c r="D24" s="100">
        <v>270.10000000000002</v>
      </c>
      <c r="E24" s="100">
        <v>262.89999999999998</v>
      </c>
      <c r="F24" s="100">
        <v>214.3</v>
      </c>
      <c r="G24" s="102">
        <v>279.7</v>
      </c>
      <c r="H24" s="102">
        <v>254.9</v>
      </c>
      <c r="I24" s="102">
        <v>286.39999999999998</v>
      </c>
      <c r="J24" s="102">
        <v>212.6</v>
      </c>
      <c r="K24" s="102">
        <v>278.7</v>
      </c>
      <c r="L24" s="102">
        <v>328.6</v>
      </c>
    </row>
    <row r="25" spans="1:12" x14ac:dyDescent="0.3">
      <c r="A25" s="10" t="s">
        <v>205</v>
      </c>
      <c r="B25" s="5" t="s">
        <v>115</v>
      </c>
      <c r="C25" s="100">
        <v>77.099999999999994</v>
      </c>
      <c r="D25" s="100">
        <v>57</v>
      </c>
      <c r="E25" s="100">
        <v>56.6</v>
      </c>
      <c r="F25" s="100">
        <v>47.6</v>
      </c>
      <c r="G25" s="101">
        <v>58.8</v>
      </c>
      <c r="H25" s="101">
        <v>69.400000000000006</v>
      </c>
      <c r="I25" s="101">
        <v>66.3</v>
      </c>
      <c r="J25" s="101">
        <v>71.5</v>
      </c>
      <c r="K25" s="101">
        <v>56.8</v>
      </c>
      <c r="L25" s="101">
        <v>61</v>
      </c>
    </row>
    <row r="26" spans="1:12" x14ac:dyDescent="0.3">
      <c r="A26" s="10" t="s">
        <v>11</v>
      </c>
      <c r="B26" s="5" t="s">
        <v>116</v>
      </c>
      <c r="C26" s="100">
        <v>25.6</v>
      </c>
      <c r="D26" s="100">
        <v>29.200000000000003</v>
      </c>
      <c r="E26" s="100">
        <v>32.799999999999997</v>
      </c>
      <c r="F26" s="100">
        <v>37.299999999999997</v>
      </c>
      <c r="G26" s="101">
        <v>34.6</v>
      </c>
      <c r="H26" s="101">
        <v>34.9</v>
      </c>
      <c r="I26" s="101">
        <v>35.4</v>
      </c>
      <c r="J26" s="101">
        <v>34.5</v>
      </c>
      <c r="K26" s="101">
        <v>36.4</v>
      </c>
      <c r="L26" s="101">
        <v>31.9</v>
      </c>
    </row>
    <row r="27" spans="1:12" x14ac:dyDescent="0.3">
      <c r="A27" s="10" t="s">
        <v>12</v>
      </c>
      <c r="B27" s="5" t="s">
        <v>117</v>
      </c>
      <c r="C27" s="100">
        <v>43.9</v>
      </c>
      <c r="D27" s="100">
        <v>45.1</v>
      </c>
      <c r="E27" s="100">
        <v>48.9</v>
      </c>
      <c r="F27" s="100">
        <v>39.1</v>
      </c>
      <c r="G27" s="101">
        <v>367.8</v>
      </c>
      <c r="H27" s="101">
        <v>49.1</v>
      </c>
      <c r="I27" s="101">
        <v>68.099999999999994</v>
      </c>
      <c r="J27" s="101">
        <v>73.400000000000006</v>
      </c>
      <c r="K27" s="101">
        <v>81.3</v>
      </c>
      <c r="L27" s="101">
        <v>61.5</v>
      </c>
    </row>
    <row r="28" spans="1:12" x14ac:dyDescent="0.3">
      <c r="A28" s="10" t="s">
        <v>200</v>
      </c>
      <c r="B28" s="5" t="s">
        <v>118</v>
      </c>
      <c r="C28" s="100">
        <v>12.3</v>
      </c>
      <c r="D28" s="100">
        <v>9.1999999999999993</v>
      </c>
      <c r="E28" s="100">
        <v>11</v>
      </c>
      <c r="F28" s="100">
        <v>9</v>
      </c>
      <c r="G28" s="101">
        <v>8</v>
      </c>
      <c r="H28" s="101">
        <v>12.3</v>
      </c>
      <c r="I28" s="101">
        <v>25.5</v>
      </c>
      <c r="J28" s="101">
        <v>12.8</v>
      </c>
      <c r="K28" s="101">
        <v>12.8</v>
      </c>
      <c r="L28" s="101">
        <v>13.9</v>
      </c>
    </row>
    <row r="29" spans="1:12" x14ac:dyDescent="0.3">
      <c r="A29" s="10" t="s">
        <v>326</v>
      </c>
      <c r="B29" s="5" t="s">
        <v>119</v>
      </c>
      <c r="C29" s="100">
        <v>83.5</v>
      </c>
      <c r="D29" s="100">
        <v>67.3</v>
      </c>
      <c r="E29" s="100">
        <v>84.8</v>
      </c>
      <c r="F29" s="100">
        <v>139.30000000000001</v>
      </c>
      <c r="G29" s="101">
        <v>108.1</v>
      </c>
      <c r="H29" s="101">
        <v>108.9</v>
      </c>
      <c r="I29" s="101">
        <v>105.2</v>
      </c>
      <c r="J29" s="101">
        <v>194.8</v>
      </c>
      <c r="K29" s="101">
        <v>102.8</v>
      </c>
      <c r="L29" s="101">
        <v>73</v>
      </c>
    </row>
    <row r="30" spans="1:12" x14ac:dyDescent="0.3">
      <c r="A30" s="10" t="s">
        <v>13</v>
      </c>
      <c r="B30" s="5" t="s">
        <v>120</v>
      </c>
      <c r="C30" s="100">
        <v>1546.7</v>
      </c>
      <c r="D30" s="100">
        <v>1447.4</v>
      </c>
      <c r="E30" s="100">
        <v>1604</v>
      </c>
      <c r="F30" s="100">
        <v>1800.5</v>
      </c>
      <c r="G30" s="101">
        <v>1853.6</v>
      </c>
      <c r="H30" s="101">
        <v>1867.5</v>
      </c>
      <c r="I30" s="101">
        <v>1927.4</v>
      </c>
      <c r="J30" s="101">
        <v>2153.5</v>
      </c>
      <c r="K30" s="101">
        <v>2634.8</v>
      </c>
      <c r="L30" s="101">
        <v>2489.4</v>
      </c>
    </row>
    <row r="31" spans="1:12" x14ac:dyDescent="0.3">
      <c r="A31" s="10" t="s">
        <v>280</v>
      </c>
      <c r="B31" s="5" t="s">
        <v>121</v>
      </c>
      <c r="C31" s="100">
        <v>7.4</v>
      </c>
      <c r="D31" s="100">
        <v>7.5</v>
      </c>
      <c r="E31" s="100">
        <v>9.6</v>
      </c>
      <c r="F31" s="100">
        <v>10.9</v>
      </c>
      <c r="G31" s="101">
        <v>8.4</v>
      </c>
      <c r="H31" s="101">
        <v>3.6</v>
      </c>
      <c r="I31" s="101">
        <v>1.5</v>
      </c>
      <c r="J31" s="101">
        <v>1.3</v>
      </c>
      <c r="K31" s="101">
        <v>1.3</v>
      </c>
      <c r="L31" s="101">
        <v>1.3</v>
      </c>
    </row>
    <row r="32" spans="1:12" s="3" customFormat="1" ht="14.4" thickBot="1" x14ac:dyDescent="0.35">
      <c r="A32" s="2"/>
      <c r="B32" s="2"/>
      <c r="C32" s="137">
        <f t="shared" ref="C32:F32" si="3">SUM(C21:C31)</f>
        <v>4268.7999999999993</v>
      </c>
      <c r="D32" s="137">
        <f t="shared" si="3"/>
        <v>4308</v>
      </c>
      <c r="E32" s="137">
        <f t="shared" si="3"/>
        <v>4560.6000000000004</v>
      </c>
      <c r="F32" s="137">
        <f t="shared" si="3"/>
        <v>4993.5</v>
      </c>
      <c r="G32" s="83">
        <f t="shared" ref="G32" si="4">SUM(G21:G31)</f>
        <v>5399.1999999999989</v>
      </c>
      <c r="H32" s="83">
        <f t="shared" ref="H32:J32" si="5">SUM(H21:H31)</f>
        <v>5196.9000000000005</v>
      </c>
      <c r="I32" s="83">
        <f t="shared" si="5"/>
        <v>5447.6</v>
      </c>
      <c r="J32" s="83">
        <f t="shared" si="5"/>
        <v>5752.3</v>
      </c>
      <c r="K32" s="83">
        <f>SUM(K21:K31)</f>
        <v>6349.9000000000005</v>
      </c>
      <c r="L32" s="83">
        <f>SUM(L21:L31)</f>
        <v>5992.8</v>
      </c>
    </row>
    <row r="34" spans="1:12" s="3" customFormat="1" ht="14.4" thickBot="1" x14ac:dyDescent="0.35">
      <c r="A34" s="83" t="s">
        <v>14</v>
      </c>
      <c r="B34" s="83" t="s">
        <v>122</v>
      </c>
      <c r="C34" s="137">
        <f t="shared" ref="C34:F34" si="6">C32+C19</f>
        <v>11680.5</v>
      </c>
      <c r="D34" s="137">
        <f t="shared" si="6"/>
        <v>12035.9</v>
      </c>
      <c r="E34" s="137">
        <f t="shared" si="6"/>
        <v>12157.3</v>
      </c>
      <c r="F34" s="137">
        <f t="shared" si="6"/>
        <v>12646.1</v>
      </c>
      <c r="G34" s="83">
        <f t="shared" ref="G34:K34" si="7">G32+G19</f>
        <v>13902.6</v>
      </c>
      <c r="H34" s="83">
        <f t="shared" si="7"/>
        <v>13687.599999999999</v>
      </c>
      <c r="I34" s="83">
        <f t="shared" si="7"/>
        <v>14417.099999999999</v>
      </c>
      <c r="J34" s="83">
        <f t="shared" si="7"/>
        <v>14601.400000000001</v>
      </c>
      <c r="K34" s="83">
        <f t="shared" si="7"/>
        <v>15614</v>
      </c>
      <c r="L34" s="83">
        <f t="shared" ref="L34" si="8">L32+L19</f>
        <v>15144.400000000001</v>
      </c>
    </row>
    <row r="36" spans="1:12" s="3" customFormat="1" ht="24" x14ac:dyDescent="0.2">
      <c r="A36" s="15" t="s">
        <v>207</v>
      </c>
      <c r="B36" s="2" t="s">
        <v>206</v>
      </c>
      <c r="C36" s="21">
        <v>5615.9</v>
      </c>
      <c r="D36" s="21">
        <v>5574.6999999999989</v>
      </c>
      <c r="E36" s="21">
        <v>5604.6</v>
      </c>
      <c r="F36" s="21">
        <v>5717.7</v>
      </c>
      <c r="G36" s="21">
        <v>5818.8</v>
      </c>
      <c r="H36" s="21">
        <v>5608.7</v>
      </c>
      <c r="I36" s="21">
        <v>5745.3</v>
      </c>
      <c r="J36" s="21">
        <v>5764.9</v>
      </c>
      <c r="K36" s="21">
        <v>5956.9</v>
      </c>
      <c r="L36" s="21">
        <v>5765.2</v>
      </c>
    </row>
    <row r="38" spans="1:12" s="3" customFormat="1" x14ac:dyDescent="0.3">
      <c r="A38" s="2" t="s">
        <v>15</v>
      </c>
      <c r="B38" s="2" t="s">
        <v>101</v>
      </c>
      <c r="C38" s="21">
        <v>1660.6</v>
      </c>
      <c r="D38" s="21">
        <v>1784.8</v>
      </c>
      <c r="E38" s="21">
        <v>1867.8</v>
      </c>
      <c r="F38" s="21">
        <v>1944.6</v>
      </c>
      <c r="G38" s="21">
        <v>2080.4</v>
      </c>
      <c r="H38" s="21">
        <v>2054</v>
      </c>
      <c r="I38" s="21">
        <v>2211.1</v>
      </c>
      <c r="J38" s="21">
        <v>2218.9</v>
      </c>
      <c r="K38" s="21">
        <v>2385.6999999999998</v>
      </c>
      <c r="L38" s="21">
        <v>2342</v>
      </c>
    </row>
    <row r="40" spans="1:12" s="3" customFormat="1" ht="14.4" thickBot="1" x14ac:dyDescent="0.35">
      <c r="A40" s="2" t="s">
        <v>16</v>
      </c>
      <c r="B40" s="2" t="s">
        <v>123</v>
      </c>
      <c r="C40" s="137">
        <f t="shared" ref="C40:F40" si="9">SUM(C36:C38)</f>
        <v>7276.5</v>
      </c>
      <c r="D40" s="137">
        <f t="shared" si="9"/>
        <v>7359.4999999999991</v>
      </c>
      <c r="E40" s="137">
        <f t="shared" si="9"/>
        <v>7472.4000000000005</v>
      </c>
      <c r="F40" s="137">
        <f t="shared" si="9"/>
        <v>7662.2999999999993</v>
      </c>
      <c r="G40" s="83">
        <f t="shared" ref="G40" si="10">SUM(G36:G38)</f>
        <v>7899.2000000000007</v>
      </c>
      <c r="H40" s="83">
        <f t="shared" ref="H40:L40" si="11">SUM(H36:H38)</f>
        <v>7662.7</v>
      </c>
      <c r="I40" s="83">
        <f t="shared" si="11"/>
        <v>7956.4</v>
      </c>
      <c r="J40" s="83">
        <f t="shared" si="11"/>
        <v>7983.7999999999993</v>
      </c>
      <c r="K40" s="83">
        <f t="shared" si="11"/>
        <v>8342.5999999999985</v>
      </c>
      <c r="L40" s="83">
        <f t="shared" si="11"/>
        <v>8107.2</v>
      </c>
    </row>
    <row r="42" spans="1:12" s="3" customFormat="1" x14ac:dyDescent="0.3">
      <c r="A42" s="2" t="s">
        <v>17</v>
      </c>
      <c r="B42" s="2" t="s">
        <v>124</v>
      </c>
      <c r="C42" s="2"/>
      <c r="D42" s="2"/>
      <c r="E42" s="2"/>
      <c r="F42" s="2"/>
      <c r="G42" s="2"/>
      <c r="H42" s="2"/>
      <c r="I42" s="2"/>
      <c r="J42" s="2"/>
      <c r="K42" s="2"/>
      <c r="L42" s="2"/>
    </row>
    <row r="43" spans="1:12" x14ac:dyDescent="0.3">
      <c r="A43" s="10" t="s">
        <v>235</v>
      </c>
      <c r="B43" s="5" t="s">
        <v>125</v>
      </c>
      <c r="C43" s="100">
        <v>935.9</v>
      </c>
      <c r="D43" s="100">
        <v>911.7</v>
      </c>
      <c r="E43" s="100">
        <v>889.6</v>
      </c>
      <c r="F43" s="100">
        <v>1082.9000000000001</v>
      </c>
      <c r="G43" s="100">
        <v>1276.5</v>
      </c>
      <c r="H43" s="100">
        <v>1228</v>
      </c>
      <c r="I43" s="100">
        <v>1278</v>
      </c>
      <c r="J43" s="100">
        <v>1366.2</v>
      </c>
      <c r="K43" s="100">
        <v>1564.7</v>
      </c>
      <c r="L43" s="100">
        <v>1777.7</v>
      </c>
    </row>
    <row r="44" spans="1:12" x14ac:dyDescent="0.3">
      <c r="A44" s="10" t="s">
        <v>210</v>
      </c>
      <c r="B44" s="5" t="s">
        <v>126</v>
      </c>
      <c r="C44" s="100">
        <v>45.1</v>
      </c>
      <c r="D44" s="100">
        <v>43.9</v>
      </c>
      <c r="E44" s="100">
        <v>37.4</v>
      </c>
      <c r="F44" s="100">
        <v>32.1</v>
      </c>
      <c r="G44" s="100">
        <v>478.1</v>
      </c>
      <c r="H44" s="100">
        <v>519.20000000000005</v>
      </c>
      <c r="I44" s="100">
        <v>526.20000000000005</v>
      </c>
      <c r="J44" s="100">
        <v>472.3</v>
      </c>
      <c r="K44" s="100">
        <v>506.9</v>
      </c>
      <c r="L44" s="100">
        <v>530.9</v>
      </c>
    </row>
    <row r="45" spans="1:12" x14ac:dyDescent="0.3">
      <c r="A45" s="56" t="s">
        <v>211</v>
      </c>
      <c r="B45" s="57" t="s">
        <v>127</v>
      </c>
      <c r="C45" s="103">
        <v>320.8</v>
      </c>
      <c r="D45" s="103">
        <v>256.39999999999998</v>
      </c>
      <c r="E45" s="103">
        <v>257.5</v>
      </c>
      <c r="F45" s="103">
        <v>180.3</v>
      </c>
      <c r="G45" s="103">
        <v>248.6</v>
      </c>
      <c r="H45" s="103">
        <v>227.4</v>
      </c>
      <c r="I45" s="103">
        <v>305.10000000000002</v>
      </c>
      <c r="J45" s="103">
        <v>243.9</v>
      </c>
      <c r="K45" s="103">
        <v>277.8</v>
      </c>
      <c r="L45" s="103">
        <v>174</v>
      </c>
    </row>
    <row r="46" spans="1:12" x14ac:dyDescent="0.3">
      <c r="A46" s="10" t="s">
        <v>209</v>
      </c>
      <c r="B46" s="5" t="s">
        <v>128</v>
      </c>
      <c r="C46" s="100">
        <v>409.1</v>
      </c>
      <c r="D46" s="100">
        <v>424</v>
      </c>
      <c r="E46" s="100">
        <v>410.4</v>
      </c>
      <c r="F46" s="100">
        <v>410.7</v>
      </c>
      <c r="G46" s="100">
        <v>426.4</v>
      </c>
      <c r="H46" s="100">
        <v>415.3</v>
      </c>
      <c r="I46" s="100">
        <v>442.8</v>
      </c>
      <c r="J46" s="100">
        <v>477.5</v>
      </c>
      <c r="K46" s="100">
        <v>511.4</v>
      </c>
      <c r="L46" s="100">
        <v>494.7</v>
      </c>
    </row>
    <row r="47" spans="1:12" x14ac:dyDescent="0.3">
      <c r="A47" s="56" t="s">
        <v>18</v>
      </c>
      <c r="B47" s="57" t="s">
        <v>129</v>
      </c>
      <c r="C47" s="103">
        <v>64.8</v>
      </c>
      <c r="D47" s="103">
        <v>66.7</v>
      </c>
      <c r="E47" s="103">
        <v>64.099999999999994</v>
      </c>
      <c r="F47" s="103">
        <v>67.900000000000006</v>
      </c>
      <c r="G47" s="103">
        <v>72.900000000000006</v>
      </c>
      <c r="H47" s="103">
        <v>75.900000000000006</v>
      </c>
      <c r="I47" s="103">
        <v>79.8</v>
      </c>
      <c r="J47" s="103">
        <v>81.900000000000006</v>
      </c>
      <c r="K47" s="103">
        <v>93.9</v>
      </c>
      <c r="L47" s="103">
        <v>93.5</v>
      </c>
    </row>
    <row r="48" spans="1:12" s="4" customFormat="1" x14ac:dyDescent="0.3">
      <c r="A48" s="56" t="s">
        <v>208</v>
      </c>
      <c r="B48" s="57" t="s">
        <v>130</v>
      </c>
      <c r="C48" s="103">
        <v>79.400000000000006</v>
      </c>
      <c r="D48" s="103">
        <v>43.4</v>
      </c>
      <c r="E48" s="103">
        <v>43.4</v>
      </c>
      <c r="F48" s="103">
        <v>43.3</v>
      </c>
      <c r="G48" s="103">
        <v>43.1</v>
      </c>
      <c r="H48" s="103">
        <v>43</v>
      </c>
      <c r="I48" s="103">
        <v>42</v>
      </c>
      <c r="J48" s="103">
        <v>41</v>
      </c>
      <c r="K48" s="103">
        <v>50.5</v>
      </c>
      <c r="L48" s="103">
        <v>54.7</v>
      </c>
    </row>
    <row r="49" spans="1:12" x14ac:dyDescent="0.3">
      <c r="A49" s="56" t="s">
        <v>19</v>
      </c>
      <c r="B49" s="57" t="s">
        <v>131</v>
      </c>
      <c r="C49" s="103">
        <v>15.1</v>
      </c>
      <c r="D49" s="103">
        <v>47.2</v>
      </c>
      <c r="E49" s="103">
        <v>44.3</v>
      </c>
      <c r="F49" s="103">
        <v>46.9</v>
      </c>
      <c r="G49" s="103">
        <v>49.3</v>
      </c>
      <c r="H49" s="103">
        <v>44.8</v>
      </c>
      <c r="I49" s="103">
        <v>51.7</v>
      </c>
      <c r="J49" s="103">
        <v>70</v>
      </c>
      <c r="K49" s="103">
        <v>90</v>
      </c>
      <c r="L49" s="103">
        <v>92</v>
      </c>
    </row>
    <row r="50" spans="1:12" s="3" customFormat="1" ht="14.4" thickBot="1" x14ac:dyDescent="0.35">
      <c r="A50" s="58"/>
      <c r="B50" s="58"/>
      <c r="C50" s="137">
        <f t="shared" ref="C50:F50" si="12">SUM(C43:C49)</f>
        <v>1870.2</v>
      </c>
      <c r="D50" s="137">
        <f t="shared" si="12"/>
        <v>1793.3000000000002</v>
      </c>
      <c r="E50" s="137">
        <f t="shared" si="12"/>
        <v>1746.7</v>
      </c>
      <c r="F50" s="137">
        <f t="shared" si="12"/>
        <v>1864.1000000000001</v>
      </c>
      <c r="G50" s="83">
        <f t="shared" ref="G50" si="13">SUM(G43:G49)</f>
        <v>2594.9</v>
      </c>
      <c r="H50" s="83">
        <f t="shared" ref="H50:L50" si="14">SUM(H43:H49)</f>
        <v>2553.6000000000004</v>
      </c>
      <c r="I50" s="83">
        <f t="shared" si="14"/>
        <v>2725.6000000000004</v>
      </c>
      <c r="J50" s="83">
        <f t="shared" si="14"/>
        <v>2752.8</v>
      </c>
      <c r="K50" s="83">
        <f t="shared" si="14"/>
        <v>3095.2000000000003</v>
      </c>
      <c r="L50" s="83">
        <f t="shared" si="14"/>
        <v>3217.4999999999995</v>
      </c>
    </row>
    <row r="51" spans="1:12" s="3" customFormat="1" x14ac:dyDescent="0.3">
      <c r="A51" s="2" t="s">
        <v>20</v>
      </c>
      <c r="B51" s="2" t="s">
        <v>132</v>
      </c>
      <c r="C51" s="2"/>
      <c r="D51" s="2"/>
      <c r="E51" s="2"/>
      <c r="F51" s="2"/>
      <c r="G51" s="2"/>
      <c r="H51" s="2"/>
      <c r="I51" s="2"/>
      <c r="J51" s="2"/>
      <c r="K51" s="2"/>
      <c r="L51" s="2"/>
    </row>
    <row r="52" spans="1:12" x14ac:dyDescent="0.3">
      <c r="A52" s="10" t="s">
        <v>235</v>
      </c>
      <c r="B52" s="5" t="s">
        <v>125</v>
      </c>
      <c r="C52" s="100">
        <v>561</v>
      </c>
      <c r="D52" s="100">
        <v>724.3</v>
      </c>
      <c r="E52" s="100">
        <v>806.2</v>
      </c>
      <c r="F52" s="100">
        <v>581.6</v>
      </c>
      <c r="G52" s="100">
        <v>691.6</v>
      </c>
      <c r="H52" s="100">
        <v>786.5</v>
      </c>
      <c r="I52" s="100">
        <v>878.3</v>
      </c>
      <c r="J52" s="100">
        <v>689.4</v>
      </c>
      <c r="K52" s="100">
        <v>937</v>
      </c>
      <c r="L52" s="100">
        <v>679.7</v>
      </c>
    </row>
    <row r="53" spans="1:12" x14ac:dyDescent="0.3">
      <c r="A53" s="10" t="s">
        <v>21</v>
      </c>
      <c r="B53" s="5" t="s">
        <v>133</v>
      </c>
      <c r="C53" s="100">
        <v>26.8</v>
      </c>
      <c r="D53" s="100">
        <v>28.7</v>
      </c>
      <c r="E53" s="100">
        <v>28.1</v>
      </c>
      <c r="F53" s="100">
        <v>28.9</v>
      </c>
      <c r="G53" s="100">
        <v>189.8</v>
      </c>
      <c r="H53" s="100">
        <v>206.6</v>
      </c>
      <c r="I53" s="100">
        <v>224.3</v>
      </c>
      <c r="J53" s="100">
        <v>216.7</v>
      </c>
      <c r="K53" s="100">
        <v>205.7</v>
      </c>
      <c r="L53" s="100">
        <v>199.6</v>
      </c>
    </row>
    <row r="54" spans="1:12" x14ac:dyDescent="0.3">
      <c r="A54" s="10" t="s">
        <v>461</v>
      </c>
      <c r="B54" s="5" t="s">
        <v>297</v>
      </c>
      <c r="C54" s="100">
        <v>78.3</v>
      </c>
      <c r="D54" s="100">
        <v>187</v>
      </c>
      <c r="E54" s="100">
        <v>189.4</v>
      </c>
      <c r="F54" s="100">
        <v>199.3</v>
      </c>
      <c r="G54" s="100">
        <v>198</v>
      </c>
      <c r="H54" s="100">
        <v>218.7</v>
      </c>
      <c r="I54" s="100">
        <v>266.8</v>
      </c>
      <c r="J54" s="100">
        <v>265.10000000000002</v>
      </c>
      <c r="K54" s="100">
        <v>218</v>
      </c>
      <c r="L54" s="100">
        <v>296.89999999999998</v>
      </c>
    </row>
    <row r="55" spans="1:12" x14ac:dyDescent="0.3">
      <c r="A55" s="56" t="s">
        <v>22</v>
      </c>
      <c r="B55" s="57" t="s">
        <v>134</v>
      </c>
      <c r="C55" s="103">
        <v>683.2</v>
      </c>
      <c r="D55" s="103">
        <v>692.1</v>
      </c>
      <c r="E55" s="103">
        <v>729.8</v>
      </c>
      <c r="F55" s="103">
        <v>938.2</v>
      </c>
      <c r="G55" s="103">
        <v>839.1</v>
      </c>
      <c r="H55" s="103">
        <v>792.9</v>
      </c>
      <c r="I55" s="103">
        <v>801</v>
      </c>
      <c r="J55" s="103">
        <v>983.5</v>
      </c>
      <c r="K55" s="103">
        <v>952.8</v>
      </c>
      <c r="L55" s="103">
        <v>852.9</v>
      </c>
    </row>
    <row r="56" spans="1:12" x14ac:dyDescent="0.3">
      <c r="A56" s="56" t="s">
        <v>401</v>
      </c>
      <c r="B56" s="57" t="s">
        <v>402</v>
      </c>
      <c r="C56" s="21">
        <v>0</v>
      </c>
      <c r="D56" s="103">
        <v>440.2</v>
      </c>
      <c r="E56" s="103">
        <v>388</v>
      </c>
      <c r="F56" s="103">
        <v>451.1</v>
      </c>
      <c r="G56" s="102">
        <v>603.79999999999995</v>
      </c>
      <c r="H56" s="102">
        <v>584.6</v>
      </c>
      <c r="I56" s="102">
        <v>606.1</v>
      </c>
      <c r="J56" s="102">
        <v>627.29999999999995</v>
      </c>
      <c r="K56" s="102">
        <v>799.6</v>
      </c>
      <c r="L56" s="102">
        <v>733.8</v>
      </c>
    </row>
    <row r="57" spans="1:12" x14ac:dyDescent="0.3">
      <c r="A57" s="10" t="s">
        <v>212</v>
      </c>
      <c r="B57" s="5" t="s">
        <v>136</v>
      </c>
      <c r="C57" s="100">
        <v>69.2</v>
      </c>
      <c r="D57" s="100">
        <v>83.3</v>
      </c>
      <c r="E57" s="100">
        <v>84.7</v>
      </c>
      <c r="F57" s="100">
        <v>73.7</v>
      </c>
      <c r="G57" s="100">
        <v>68</v>
      </c>
      <c r="H57" s="100">
        <v>63.2</v>
      </c>
      <c r="I57" s="100">
        <v>70.8</v>
      </c>
      <c r="J57" s="100">
        <v>89.5</v>
      </c>
      <c r="K57" s="100">
        <v>83.7</v>
      </c>
      <c r="L57" s="100">
        <v>81.2</v>
      </c>
    </row>
    <row r="58" spans="1:12" x14ac:dyDescent="0.3">
      <c r="A58" s="10" t="s">
        <v>23</v>
      </c>
      <c r="B58" s="5" t="s">
        <v>135</v>
      </c>
      <c r="C58" s="100">
        <v>120.6</v>
      </c>
      <c r="D58" s="100">
        <v>128</v>
      </c>
      <c r="E58" s="100">
        <v>133.69999999999999</v>
      </c>
      <c r="F58" s="100">
        <v>204.8</v>
      </c>
      <c r="G58" s="100">
        <v>155.1</v>
      </c>
      <c r="H58" s="100">
        <v>177.1</v>
      </c>
      <c r="I58" s="100">
        <v>168.8</v>
      </c>
      <c r="J58" s="100">
        <v>231</v>
      </c>
      <c r="K58" s="100">
        <v>212.8</v>
      </c>
      <c r="L58" s="100">
        <v>204.6</v>
      </c>
    </row>
    <row r="59" spans="1:12" x14ac:dyDescent="0.3">
      <c r="A59" s="10" t="s">
        <v>24</v>
      </c>
      <c r="B59" s="5" t="s">
        <v>137</v>
      </c>
      <c r="C59" s="100">
        <v>279.39999999999998</v>
      </c>
      <c r="D59" s="100">
        <v>282.3</v>
      </c>
      <c r="E59" s="100">
        <v>267.7</v>
      </c>
      <c r="F59" s="100">
        <v>314.3</v>
      </c>
      <c r="G59" s="100">
        <v>340.9</v>
      </c>
      <c r="H59" s="100">
        <v>309.89999999999998</v>
      </c>
      <c r="I59" s="100">
        <v>338.1</v>
      </c>
      <c r="J59" s="100">
        <v>372.8</v>
      </c>
      <c r="K59" s="100">
        <v>394.3</v>
      </c>
      <c r="L59" s="100">
        <v>382.3</v>
      </c>
    </row>
    <row r="60" spans="1:12" s="18" customFormat="1" x14ac:dyDescent="0.3">
      <c r="A60" s="59" t="s">
        <v>25</v>
      </c>
      <c r="B60" s="5" t="s">
        <v>138</v>
      </c>
      <c r="C60" s="100">
        <v>36.200000000000003</v>
      </c>
      <c r="D60" s="100">
        <v>34.200000000000003</v>
      </c>
      <c r="E60" s="100">
        <v>35.700000000000003</v>
      </c>
      <c r="F60" s="100">
        <v>45.4</v>
      </c>
      <c r="G60" s="100">
        <v>47</v>
      </c>
      <c r="H60" s="100">
        <v>35.700000000000003</v>
      </c>
      <c r="I60" s="100">
        <v>42.9</v>
      </c>
      <c r="J60" s="100">
        <v>39.200000000000003</v>
      </c>
      <c r="K60" s="100">
        <v>48</v>
      </c>
      <c r="L60" s="100">
        <v>39.1</v>
      </c>
    </row>
    <row r="61" spans="1:12" x14ac:dyDescent="0.3">
      <c r="A61" s="10" t="s">
        <v>272</v>
      </c>
      <c r="B61" s="5" t="s">
        <v>139</v>
      </c>
      <c r="C61" s="100">
        <v>440.5</v>
      </c>
      <c r="D61" s="100">
        <v>16.3</v>
      </c>
      <c r="E61" s="100">
        <v>10</v>
      </c>
      <c r="F61" s="100">
        <v>7.8</v>
      </c>
      <c r="G61" s="100">
        <v>9.6999999999999993</v>
      </c>
      <c r="H61" s="100">
        <v>10.9</v>
      </c>
      <c r="I61" s="100">
        <v>11.1</v>
      </c>
      <c r="J61" s="100">
        <v>9.8000000000000007</v>
      </c>
      <c r="K61" s="100">
        <v>9.8000000000000007</v>
      </c>
      <c r="L61" s="100">
        <v>7.1</v>
      </c>
    </row>
    <row r="62" spans="1:12" x14ac:dyDescent="0.3">
      <c r="A62" s="59" t="s">
        <v>282</v>
      </c>
      <c r="B62" s="53" t="s">
        <v>298</v>
      </c>
      <c r="C62" s="100">
        <v>238.6</v>
      </c>
      <c r="D62" s="100">
        <v>266.70000000000005</v>
      </c>
      <c r="E62" s="100">
        <v>264.89999999999998</v>
      </c>
      <c r="F62" s="100">
        <v>274.60000000000002</v>
      </c>
      <c r="G62" s="101">
        <v>265.5</v>
      </c>
      <c r="H62" s="101">
        <v>285.2</v>
      </c>
      <c r="I62" s="101">
        <v>326.89999999999998</v>
      </c>
      <c r="J62" s="101">
        <v>340.5</v>
      </c>
      <c r="K62" s="101">
        <v>314.5</v>
      </c>
      <c r="L62" s="101">
        <v>342.5</v>
      </c>
    </row>
    <row r="63" spans="1:12" ht="14.4" thickBot="1" x14ac:dyDescent="0.35">
      <c r="A63" s="2"/>
      <c r="B63" s="2"/>
      <c r="C63" s="137">
        <f t="shared" ref="C63:F63" si="15">SUM(C52:C62)</f>
        <v>2533.7999999999997</v>
      </c>
      <c r="D63" s="137">
        <f t="shared" si="15"/>
        <v>2883.1000000000004</v>
      </c>
      <c r="E63" s="137">
        <f t="shared" si="15"/>
        <v>2938.1999999999994</v>
      </c>
      <c r="F63" s="137">
        <f t="shared" si="15"/>
        <v>3119.7000000000003</v>
      </c>
      <c r="G63" s="104">
        <f t="shared" ref="G63:K63" si="16">SUM(G52:G62)</f>
        <v>3408.5</v>
      </c>
      <c r="H63" s="104">
        <f t="shared" si="16"/>
        <v>3471.2999999999993</v>
      </c>
      <c r="I63" s="104">
        <f t="shared" si="16"/>
        <v>3735.1</v>
      </c>
      <c r="J63" s="104">
        <f t="shared" si="16"/>
        <v>3864.8</v>
      </c>
      <c r="K63" s="104">
        <f t="shared" si="16"/>
        <v>4176.2000000000007</v>
      </c>
      <c r="L63" s="104">
        <f t="shared" ref="L63" si="17">SUM(L52:L62)</f>
        <v>3819.6999999999994</v>
      </c>
    </row>
    <row r="64" spans="1:12" s="3" customFormat="1" ht="14.4" thickBot="1" x14ac:dyDescent="0.35">
      <c r="A64" s="2" t="s">
        <v>201</v>
      </c>
      <c r="B64" s="2" t="s">
        <v>140</v>
      </c>
      <c r="C64" s="137">
        <f t="shared" ref="C64:F64" si="18">SUM(C50,C63)</f>
        <v>4404</v>
      </c>
      <c r="D64" s="137">
        <f t="shared" si="18"/>
        <v>4676.4000000000005</v>
      </c>
      <c r="E64" s="137">
        <f t="shared" si="18"/>
        <v>4684.8999999999996</v>
      </c>
      <c r="F64" s="137">
        <f t="shared" si="18"/>
        <v>4983.8</v>
      </c>
      <c r="G64" s="83">
        <f t="shared" ref="G64:K64" si="19">SUM(G50,G63)</f>
        <v>6003.4</v>
      </c>
      <c r="H64" s="83">
        <f t="shared" si="19"/>
        <v>6024.9</v>
      </c>
      <c r="I64" s="83">
        <f t="shared" si="19"/>
        <v>6460.7000000000007</v>
      </c>
      <c r="J64" s="83">
        <f t="shared" si="19"/>
        <v>6617.6</v>
      </c>
      <c r="K64" s="83">
        <f t="shared" si="19"/>
        <v>7271.4000000000015</v>
      </c>
      <c r="L64" s="83">
        <f t="shared" ref="L64" si="20">SUM(L50,L63)</f>
        <v>7037.1999999999989</v>
      </c>
    </row>
    <row r="66" spans="1:12" s="3" customFormat="1" ht="14.4" thickBot="1" x14ac:dyDescent="0.35">
      <c r="A66" s="83" t="s">
        <v>26</v>
      </c>
      <c r="B66" s="9" t="s">
        <v>141</v>
      </c>
      <c r="C66" s="137">
        <f t="shared" ref="C66:F66" si="21">SUM(C64,C40)</f>
        <v>11680.5</v>
      </c>
      <c r="D66" s="137">
        <f t="shared" si="21"/>
        <v>12035.9</v>
      </c>
      <c r="E66" s="137">
        <f t="shared" si="21"/>
        <v>12157.3</v>
      </c>
      <c r="F66" s="137">
        <f t="shared" si="21"/>
        <v>12646.099999999999</v>
      </c>
      <c r="G66" s="83">
        <f t="shared" ref="G66" si="22">SUM(G64,G40)</f>
        <v>13902.6</v>
      </c>
      <c r="H66" s="83">
        <f t="shared" ref="H66:K66" si="23">SUM(H64,H40)</f>
        <v>13687.599999999999</v>
      </c>
      <c r="I66" s="83">
        <f t="shared" si="23"/>
        <v>14417.1</v>
      </c>
      <c r="J66" s="83">
        <f t="shared" si="23"/>
        <v>14601.4</v>
      </c>
      <c r="K66" s="83">
        <f t="shared" si="23"/>
        <v>15614</v>
      </c>
      <c r="L66" s="83">
        <f t="shared" ref="L66" si="24">SUM(L64,L40)</f>
        <v>15144.399999999998</v>
      </c>
    </row>
    <row r="68" spans="1:12" s="3" customFormat="1" x14ac:dyDescent="0.3">
      <c r="A68" s="1"/>
      <c r="B68" s="1"/>
      <c r="C68" s="1"/>
      <c r="D68" s="1"/>
      <c r="E68" s="1"/>
      <c r="F68" s="1"/>
      <c r="G68" s="1"/>
      <c r="H68" s="1"/>
      <c r="I68" s="1"/>
      <c r="J68" s="1"/>
      <c r="K68" s="1"/>
      <c r="L68" s="1"/>
    </row>
  </sheetData>
  <mergeCells count="2">
    <mergeCell ref="A1:A4"/>
    <mergeCell ref="B1:B4"/>
  </mergeCells>
  <pageMargins left="0.70866141732283472" right="0.70866141732283472" top="0.74803149606299213" bottom="0.7480314960629921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3">
    <tabColor rgb="FFBDEEFF"/>
    <pageSetUpPr fitToPage="1"/>
  </sheetPr>
  <dimension ref="A1:L102"/>
  <sheetViews>
    <sheetView showGridLines="0" zoomScale="80" zoomScaleNormal="80" workbookViewId="0">
      <pane xSplit="2" ySplit="4" topLeftCell="C49" activePane="bottomRight" state="frozen"/>
      <selection activeCell="U44" sqref="U44"/>
      <selection pane="topRight" activeCell="U44" sqref="U44"/>
      <selection pane="bottomLeft" activeCell="U44" sqref="U44"/>
      <selection pane="bottomRight" activeCell="E89" sqref="E89"/>
    </sheetView>
  </sheetViews>
  <sheetFormatPr defaultColWidth="8.88671875" defaultRowHeight="13.8" x14ac:dyDescent="0.3"/>
  <cols>
    <col min="1" max="1" width="59.33203125" style="10" customWidth="1"/>
    <col min="2" max="2" width="61.109375" style="40" hidden="1" customWidth="1"/>
    <col min="3" max="12" width="11.33203125" style="67" customWidth="1"/>
    <col min="13" max="16384" width="8.88671875" style="13"/>
  </cols>
  <sheetData>
    <row r="1" spans="1:12" ht="12.75" customHeight="1" x14ac:dyDescent="0.3">
      <c r="A1" s="190" t="s">
        <v>218</v>
      </c>
      <c r="B1" s="191" t="s">
        <v>219</v>
      </c>
      <c r="C1" s="87"/>
      <c r="D1" s="87"/>
      <c r="E1" s="87"/>
      <c r="F1" s="87"/>
      <c r="G1" s="87"/>
      <c r="H1" s="87"/>
      <c r="I1" s="87"/>
      <c r="J1" s="87"/>
      <c r="K1" s="87"/>
      <c r="L1" s="87"/>
    </row>
    <row r="2" spans="1:12" ht="12.75" customHeight="1" x14ac:dyDescent="0.3">
      <c r="A2" s="190"/>
      <c r="B2" s="191"/>
      <c r="C2" s="81" t="s">
        <v>463</v>
      </c>
      <c r="D2" s="81" t="s">
        <v>464</v>
      </c>
      <c r="E2" s="81" t="s">
        <v>465</v>
      </c>
      <c r="F2" s="81" t="s">
        <v>466</v>
      </c>
      <c r="G2" s="81" t="s">
        <v>420</v>
      </c>
      <c r="H2" s="81" t="s">
        <v>424</v>
      </c>
      <c r="I2" s="81" t="s">
        <v>433</v>
      </c>
      <c r="J2" s="81" t="s">
        <v>451</v>
      </c>
      <c r="K2" s="81" t="s">
        <v>458</v>
      </c>
      <c r="L2" s="81" t="s">
        <v>507</v>
      </c>
    </row>
    <row r="3" spans="1:12" ht="12.75" customHeight="1" x14ac:dyDescent="0.3">
      <c r="A3" s="190"/>
      <c r="B3" s="191"/>
      <c r="C3" s="81"/>
      <c r="D3" s="81"/>
      <c r="E3" s="81"/>
      <c r="F3" s="81"/>
      <c r="G3" s="81"/>
      <c r="H3" s="81"/>
      <c r="I3" s="81"/>
      <c r="J3" s="81"/>
      <c r="K3" s="81"/>
      <c r="L3" s="81"/>
    </row>
    <row r="4" spans="1:12" ht="12.75" customHeight="1" x14ac:dyDescent="0.3">
      <c r="A4" s="190"/>
      <c r="B4" s="191"/>
      <c r="C4" s="82" t="s">
        <v>265</v>
      </c>
      <c r="D4" s="82" t="s">
        <v>265</v>
      </c>
      <c r="E4" s="82" t="s">
        <v>265</v>
      </c>
      <c r="F4" s="82" t="s">
        <v>265</v>
      </c>
      <c r="G4" s="82" t="s">
        <v>265</v>
      </c>
      <c r="H4" s="82" t="s">
        <v>265</v>
      </c>
      <c r="I4" s="82" t="s">
        <v>265</v>
      </c>
      <c r="J4" s="82" t="s">
        <v>265</v>
      </c>
      <c r="K4" s="82" t="s">
        <v>265</v>
      </c>
      <c r="L4" s="82" t="s">
        <v>265</v>
      </c>
    </row>
    <row r="5" spans="1:12" x14ac:dyDescent="0.3">
      <c r="A5" s="66"/>
      <c r="B5" s="51"/>
      <c r="C5" s="45"/>
      <c r="D5" s="45"/>
      <c r="E5" s="45"/>
      <c r="F5" s="45"/>
      <c r="G5" s="45"/>
      <c r="H5" s="45"/>
      <c r="I5" s="45"/>
      <c r="J5" s="45"/>
      <c r="K5" s="45"/>
      <c r="L5" s="45"/>
    </row>
    <row r="6" spans="1:12" x14ac:dyDescent="0.3">
      <c r="A6" s="8" t="s">
        <v>59</v>
      </c>
      <c r="B6" s="39" t="s">
        <v>142</v>
      </c>
      <c r="C6" s="64"/>
      <c r="D6" s="64"/>
      <c r="E6" s="64"/>
      <c r="F6" s="64"/>
      <c r="G6" s="64"/>
      <c r="H6" s="64"/>
      <c r="I6" s="64"/>
      <c r="J6" s="64"/>
      <c r="K6" s="64"/>
      <c r="L6" s="64"/>
    </row>
    <row r="7" spans="1:12" s="64" customFormat="1" ht="27.6" x14ac:dyDescent="0.3">
      <c r="A7" s="10" t="s">
        <v>344</v>
      </c>
      <c r="B7" s="10" t="s">
        <v>345</v>
      </c>
      <c r="C7" s="89">
        <v>161.19999999999999</v>
      </c>
      <c r="D7" s="89">
        <v>197.3</v>
      </c>
      <c r="E7" s="89">
        <v>178</v>
      </c>
      <c r="F7" s="89">
        <v>237.5</v>
      </c>
      <c r="G7" s="89">
        <v>200.1</v>
      </c>
      <c r="H7" s="89">
        <v>217.9</v>
      </c>
      <c r="I7" s="89">
        <v>231.1</v>
      </c>
      <c r="J7" s="89">
        <v>239</v>
      </c>
      <c r="K7" s="89">
        <v>230</v>
      </c>
      <c r="L7" s="89">
        <v>272.7</v>
      </c>
    </row>
    <row r="8" spans="1:12" x14ac:dyDescent="0.3">
      <c r="C8" s="89"/>
      <c r="D8" s="89"/>
      <c r="E8" s="89"/>
      <c r="F8" s="89"/>
      <c r="G8" s="89"/>
      <c r="H8" s="89"/>
      <c r="I8" s="89"/>
      <c r="J8" s="89"/>
      <c r="K8" s="89"/>
      <c r="L8" s="89"/>
    </row>
    <row r="9" spans="1:12" ht="14.4" thickBot="1" x14ac:dyDescent="0.35">
      <c r="A9" s="8" t="s">
        <v>60</v>
      </c>
      <c r="B9" s="39" t="s">
        <v>143</v>
      </c>
      <c r="C9" s="112">
        <f t="shared" ref="C9:J9" si="0">SUM(C10:C24)</f>
        <v>21.200000000000006</v>
      </c>
      <c r="D9" s="112">
        <f t="shared" si="0"/>
        <v>10.899999999999993</v>
      </c>
      <c r="E9" s="112">
        <f t="shared" si="0"/>
        <v>17.799999999999997</v>
      </c>
      <c r="F9" s="112">
        <f t="shared" si="0"/>
        <v>353.90000000000003</v>
      </c>
      <c r="G9" s="112">
        <f t="shared" si="0"/>
        <v>166.9</v>
      </c>
      <c r="H9" s="112">
        <f t="shared" si="0"/>
        <v>-12.899999999999993</v>
      </c>
      <c r="I9" s="112">
        <f t="shared" si="0"/>
        <v>170.20000000000002</v>
      </c>
      <c r="J9" s="112">
        <f t="shared" si="0"/>
        <v>557.40000000000009</v>
      </c>
      <c r="K9" s="112">
        <f t="shared" ref="K9:L9" si="1">SUM(K10:K24)</f>
        <v>157.69999999999999</v>
      </c>
      <c r="L9" s="112">
        <f t="shared" si="1"/>
        <v>209.60000000000002</v>
      </c>
    </row>
    <row r="10" spans="1:12" s="64" customFormat="1" x14ac:dyDescent="0.3">
      <c r="A10" s="10" t="s">
        <v>48</v>
      </c>
      <c r="B10" s="40" t="s">
        <v>144</v>
      </c>
      <c r="C10" s="90">
        <v>117.2</v>
      </c>
      <c r="D10" s="90">
        <v>112.5</v>
      </c>
      <c r="E10" s="90">
        <v>113.7</v>
      </c>
      <c r="F10" s="90">
        <v>116.1</v>
      </c>
      <c r="G10" s="90">
        <v>144.4</v>
      </c>
      <c r="H10" s="90">
        <v>158.80000000000001</v>
      </c>
      <c r="I10" s="90">
        <v>163.69999999999999</v>
      </c>
      <c r="J10" s="90">
        <v>168.5</v>
      </c>
      <c r="K10" s="90">
        <v>170</v>
      </c>
      <c r="L10" s="90">
        <v>173.1</v>
      </c>
    </row>
    <row r="11" spans="1:12" x14ac:dyDescent="0.3">
      <c r="A11" s="10" t="s">
        <v>244</v>
      </c>
      <c r="B11" s="40" t="s">
        <v>245</v>
      </c>
      <c r="C11" s="90">
        <v>-101.2</v>
      </c>
      <c r="D11" s="90">
        <v>-104.9</v>
      </c>
      <c r="E11" s="90">
        <v>-115.2</v>
      </c>
      <c r="F11" s="90">
        <v>238.1</v>
      </c>
      <c r="G11" s="90">
        <v>3.1</v>
      </c>
      <c r="H11" s="90">
        <v>-198.9</v>
      </c>
      <c r="I11" s="90">
        <v>-28.5</v>
      </c>
      <c r="J11" s="90">
        <v>354.6</v>
      </c>
      <c r="K11" s="90">
        <v>-51.1</v>
      </c>
      <c r="L11" s="90">
        <v>14.4</v>
      </c>
    </row>
    <row r="12" spans="1:12" x14ac:dyDescent="0.3">
      <c r="A12" s="10" t="s">
        <v>62</v>
      </c>
      <c r="B12" s="40" t="s">
        <v>147</v>
      </c>
      <c r="C12" s="90">
        <v>7.2</v>
      </c>
      <c r="D12" s="90">
        <v>13.2</v>
      </c>
      <c r="E12" s="90">
        <v>-1</v>
      </c>
      <c r="F12" s="90">
        <v>7.2</v>
      </c>
      <c r="G12" s="90">
        <v>15</v>
      </c>
      <c r="H12" s="90">
        <v>24.5</v>
      </c>
      <c r="I12" s="90">
        <v>24.8</v>
      </c>
      <c r="J12" s="90">
        <v>19.399999999999999</v>
      </c>
      <c r="K12" s="90">
        <v>13</v>
      </c>
      <c r="L12" s="90">
        <v>24.4</v>
      </c>
    </row>
    <row r="13" spans="1:12" x14ac:dyDescent="0.3">
      <c r="A13" s="10" t="s">
        <v>63</v>
      </c>
      <c r="B13" s="40" t="s">
        <v>146</v>
      </c>
      <c r="C13" s="90">
        <v>-3.2</v>
      </c>
      <c r="D13" s="90">
        <v>-26.8</v>
      </c>
      <c r="E13" s="90">
        <v>8</v>
      </c>
      <c r="F13" s="90">
        <v>-3.6</v>
      </c>
      <c r="G13" s="90">
        <v>4.2</v>
      </c>
      <c r="H13" s="90">
        <v>-9.6</v>
      </c>
      <c r="I13" s="90">
        <v>-7.1</v>
      </c>
      <c r="J13" s="90">
        <v>15.7</v>
      </c>
      <c r="K13" s="90">
        <v>-7.1</v>
      </c>
      <c r="L13" s="90">
        <v>2.5</v>
      </c>
    </row>
    <row r="14" spans="1:12" x14ac:dyDescent="0.3">
      <c r="A14" s="59" t="s">
        <v>223</v>
      </c>
      <c r="B14" s="60" t="s">
        <v>225</v>
      </c>
      <c r="C14" s="90">
        <v>-2.4</v>
      </c>
      <c r="D14" s="90">
        <v>4.9000000000000004</v>
      </c>
      <c r="E14" s="90">
        <v>2.2999999999999998</v>
      </c>
      <c r="F14" s="90">
        <v>-5.7</v>
      </c>
      <c r="G14" s="90">
        <v>-0.1</v>
      </c>
      <c r="H14" s="90">
        <v>-2.2000000000000002</v>
      </c>
      <c r="I14" s="90">
        <v>8.1999999999999993</v>
      </c>
      <c r="J14" s="90">
        <v>-10.6</v>
      </c>
      <c r="K14" s="90">
        <v>11.6</v>
      </c>
      <c r="L14" s="90">
        <v>-9.5</v>
      </c>
    </row>
    <row r="15" spans="1:12" x14ac:dyDescent="0.3">
      <c r="A15" s="59" t="s">
        <v>64</v>
      </c>
      <c r="B15" s="60" t="s">
        <v>148</v>
      </c>
      <c r="C15" s="90">
        <v>2.6</v>
      </c>
      <c r="D15" s="90">
        <v>5.7</v>
      </c>
      <c r="E15" s="90">
        <v>3.3</v>
      </c>
      <c r="F15" s="90">
        <v>1.1000000000000001</v>
      </c>
      <c r="G15" s="90">
        <v>-4.2</v>
      </c>
      <c r="H15" s="90">
        <v>10.3</v>
      </c>
      <c r="I15" s="90">
        <v>2.5</v>
      </c>
      <c r="J15" s="90">
        <v>7.1</v>
      </c>
      <c r="K15" s="90">
        <v>7.2</v>
      </c>
      <c r="L15" s="90">
        <v>4.8</v>
      </c>
    </row>
    <row r="16" spans="1:12" hidden="1" x14ac:dyDescent="0.3">
      <c r="A16" s="59" t="s">
        <v>362</v>
      </c>
      <c r="B16" s="60" t="s">
        <v>363</v>
      </c>
      <c r="C16" s="90">
        <v>0</v>
      </c>
      <c r="D16" s="139"/>
      <c r="E16" s="90"/>
      <c r="F16" s="90"/>
      <c r="G16" s="90"/>
      <c r="H16" s="90"/>
      <c r="I16" s="90"/>
      <c r="J16" s="90"/>
      <c r="K16" s="90"/>
      <c r="L16" s="90"/>
    </row>
    <row r="17" spans="1:12" hidden="1" x14ac:dyDescent="0.3">
      <c r="A17" s="59" t="s">
        <v>361</v>
      </c>
      <c r="B17" s="60" t="s">
        <v>360</v>
      </c>
      <c r="C17" s="90">
        <v>0</v>
      </c>
      <c r="D17" s="139"/>
      <c r="E17" s="90"/>
      <c r="F17" s="90"/>
      <c r="G17" s="90"/>
      <c r="H17" s="90"/>
      <c r="I17" s="90"/>
      <c r="J17" s="90"/>
      <c r="K17" s="90"/>
      <c r="L17" s="90"/>
    </row>
    <row r="18" spans="1:12" x14ac:dyDescent="0.3">
      <c r="A18" s="10" t="s">
        <v>224</v>
      </c>
      <c r="B18" s="40" t="s">
        <v>293</v>
      </c>
      <c r="C18" s="90">
        <v>-0.7</v>
      </c>
      <c r="D18" s="90">
        <v>-0.4</v>
      </c>
      <c r="E18" s="90">
        <v>-0.8</v>
      </c>
      <c r="F18" s="90">
        <v>-2.1</v>
      </c>
      <c r="G18" s="90">
        <v>-0.6</v>
      </c>
      <c r="H18" s="90">
        <v>-1</v>
      </c>
      <c r="I18" s="90">
        <v>-0.7</v>
      </c>
      <c r="J18" s="90">
        <v>-0.4</v>
      </c>
      <c r="K18" s="90">
        <v>-0.5</v>
      </c>
      <c r="L18" s="90">
        <v>-1</v>
      </c>
    </row>
    <row r="19" spans="1:12" x14ac:dyDescent="0.3">
      <c r="A19" s="10" t="s">
        <v>309</v>
      </c>
      <c r="B19" s="61" t="s">
        <v>321</v>
      </c>
      <c r="C19" s="89">
        <v>0</v>
      </c>
      <c r="D19" s="89">
        <v>0</v>
      </c>
      <c r="E19" s="89">
        <v>0</v>
      </c>
      <c r="F19" s="89">
        <v>-9</v>
      </c>
      <c r="G19" s="89">
        <v>0</v>
      </c>
      <c r="H19" s="89">
        <v>0</v>
      </c>
      <c r="I19" s="89">
        <v>0</v>
      </c>
      <c r="J19" s="89">
        <v>0</v>
      </c>
      <c r="K19" s="89">
        <v>0</v>
      </c>
      <c r="L19" s="89">
        <v>0</v>
      </c>
    </row>
    <row r="20" spans="1:12" hidden="1" x14ac:dyDescent="0.3">
      <c r="A20" s="10" t="s">
        <v>250</v>
      </c>
      <c r="B20" s="67" t="s">
        <v>259</v>
      </c>
      <c r="C20" s="89">
        <v>0</v>
      </c>
      <c r="D20" s="89"/>
      <c r="E20" s="89"/>
      <c r="F20" s="89"/>
      <c r="G20" s="89"/>
      <c r="H20" s="89"/>
      <c r="I20" s="89"/>
      <c r="J20" s="89"/>
      <c r="K20" s="89"/>
      <c r="L20" s="89"/>
    </row>
    <row r="21" spans="1:12" x14ac:dyDescent="0.3">
      <c r="A21" s="10" t="s">
        <v>221</v>
      </c>
      <c r="B21" s="40" t="s">
        <v>149</v>
      </c>
      <c r="C21" s="90">
        <v>5.4</v>
      </c>
      <c r="D21" s="90">
        <v>6.3</v>
      </c>
      <c r="E21" s="90">
        <v>5.3</v>
      </c>
      <c r="F21" s="90">
        <v>4.5999999999999996</v>
      </c>
      <c r="G21" s="90">
        <v>5.0999999999999996</v>
      </c>
      <c r="H21" s="90">
        <v>3.8</v>
      </c>
      <c r="I21" s="90">
        <v>4.3</v>
      </c>
      <c r="J21" s="90">
        <v>3.4</v>
      </c>
      <c r="K21" s="90">
        <v>13.3</v>
      </c>
      <c r="L21" s="90">
        <v>-2.7</v>
      </c>
    </row>
    <row r="22" spans="1:12" ht="24.6" hidden="1" customHeight="1" x14ac:dyDescent="0.3">
      <c r="A22" s="70" t="s">
        <v>310</v>
      </c>
      <c r="B22" s="66" t="s">
        <v>322</v>
      </c>
      <c r="C22" s="90"/>
      <c r="D22" s="139"/>
      <c r="E22" s="90"/>
      <c r="F22" s="90"/>
      <c r="G22" s="90"/>
      <c r="H22" s="90"/>
      <c r="I22" s="90"/>
      <c r="J22" s="90"/>
      <c r="K22" s="90"/>
      <c r="L22" s="90"/>
    </row>
    <row r="23" spans="1:12" ht="24.6" customHeight="1" x14ac:dyDescent="0.3">
      <c r="A23" s="70" t="s">
        <v>364</v>
      </c>
      <c r="B23" s="66" t="s">
        <v>379</v>
      </c>
      <c r="C23" s="90">
        <v>0</v>
      </c>
      <c r="D23" s="90">
        <v>0.1</v>
      </c>
      <c r="E23" s="90">
        <v>0.4</v>
      </c>
      <c r="F23" s="90">
        <v>5.6</v>
      </c>
      <c r="G23" s="90">
        <v>0</v>
      </c>
      <c r="H23" s="90">
        <v>1.6</v>
      </c>
      <c r="I23" s="90">
        <v>1.7</v>
      </c>
      <c r="J23" s="90">
        <v>0.6</v>
      </c>
      <c r="K23" s="90">
        <v>0.7</v>
      </c>
      <c r="L23" s="90">
        <v>0.5</v>
      </c>
    </row>
    <row r="24" spans="1:12" x14ac:dyDescent="0.3">
      <c r="A24" s="10" t="s">
        <v>65</v>
      </c>
      <c r="B24" s="40" t="s">
        <v>150</v>
      </c>
      <c r="C24" s="90">
        <v>-3.7</v>
      </c>
      <c r="D24" s="90">
        <v>0.3</v>
      </c>
      <c r="E24" s="90">
        <v>1.8</v>
      </c>
      <c r="F24" s="90">
        <v>1.6</v>
      </c>
      <c r="G24" s="90">
        <v>0</v>
      </c>
      <c r="H24" s="90">
        <v>-0.2</v>
      </c>
      <c r="I24" s="90">
        <v>1.3</v>
      </c>
      <c r="J24" s="90">
        <v>-0.9</v>
      </c>
      <c r="K24" s="90">
        <v>0.6</v>
      </c>
      <c r="L24" s="90">
        <v>3.1</v>
      </c>
    </row>
    <row r="25" spans="1:12" ht="14.4" thickBot="1" x14ac:dyDescent="0.35">
      <c r="A25" s="8" t="s">
        <v>66</v>
      </c>
      <c r="B25" s="39" t="s">
        <v>151</v>
      </c>
      <c r="C25" s="112">
        <f t="shared" ref="C25:J25" si="2">C9+C7</f>
        <v>182.4</v>
      </c>
      <c r="D25" s="112">
        <f t="shared" si="2"/>
        <v>208.20000000000002</v>
      </c>
      <c r="E25" s="112">
        <f t="shared" si="2"/>
        <v>195.8</v>
      </c>
      <c r="F25" s="112">
        <f t="shared" si="2"/>
        <v>591.40000000000009</v>
      </c>
      <c r="G25" s="112">
        <f t="shared" si="2"/>
        <v>367</v>
      </c>
      <c r="H25" s="112">
        <f t="shared" si="2"/>
        <v>205</v>
      </c>
      <c r="I25" s="112">
        <f t="shared" si="2"/>
        <v>401.3</v>
      </c>
      <c r="J25" s="112">
        <f t="shared" si="2"/>
        <v>796.40000000000009</v>
      </c>
      <c r="K25" s="112">
        <f t="shared" ref="K25:L25" si="3">K9+K7</f>
        <v>387.7</v>
      </c>
      <c r="L25" s="112">
        <f t="shared" si="3"/>
        <v>482.3</v>
      </c>
    </row>
    <row r="26" spans="1:12" s="64" customFormat="1" x14ac:dyDescent="0.3">
      <c r="A26" s="10" t="s">
        <v>67</v>
      </c>
      <c r="B26" s="40" t="s">
        <v>152</v>
      </c>
      <c r="C26" s="89">
        <v>-41.8</v>
      </c>
      <c r="D26" s="89">
        <v>-21.9</v>
      </c>
      <c r="E26" s="89">
        <v>-40.700000000000003</v>
      </c>
      <c r="F26" s="89">
        <v>-72.7</v>
      </c>
      <c r="G26" s="89">
        <v>-68.5</v>
      </c>
      <c r="H26" s="89">
        <v>-73.599999999999994</v>
      </c>
      <c r="I26" s="89">
        <v>-39.9</v>
      </c>
      <c r="J26" s="89">
        <v>-86.4</v>
      </c>
      <c r="K26" s="89">
        <v>-57.7</v>
      </c>
      <c r="L26" s="89">
        <v>-62.1</v>
      </c>
    </row>
    <row r="27" spans="1:12" ht="14.4" thickBot="1" x14ac:dyDescent="0.35">
      <c r="A27" s="8" t="s">
        <v>36</v>
      </c>
      <c r="B27" s="39" t="s">
        <v>153</v>
      </c>
      <c r="C27" s="112">
        <f t="shared" ref="C27:J27" si="4">C25+C26</f>
        <v>140.60000000000002</v>
      </c>
      <c r="D27" s="112">
        <f t="shared" si="4"/>
        <v>186.3</v>
      </c>
      <c r="E27" s="112">
        <f t="shared" si="4"/>
        <v>155.10000000000002</v>
      </c>
      <c r="F27" s="112">
        <f t="shared" si="4"/>
        <v>518.70000000000005</v>
      </c>
      <c r="G27" s="112">
        <f t="shared" si="4"/>
        <v>298.5</v>
      </c>
      <c r="H27" s="112">
        <f t="shared" si="4"/>
        <v>131.4</v>
      </c>
      <c r="I27" s="112">
        <f t="shared" si="4"/>
        <v>361.40000000000003</v>
      </c>
      <c r="J27" s="112">
        <f t="shared" si="4"/>
        <v>710.00000000000011</v>
      </c>
      <c r="K27" s="112">
        <f t="shared" ref="K27:L27" si="5">K25+K26</f>
        <v>330</v>
      </c>
      <c r="L27" s="112">
        <f t="shared" si="5"/>
        <v>420.2</v>
      </c>
    </row>
    <row r="28" spans="1:12" s="64" customFormat="1" x14ac:dyDescent="0.3">
      <c r="A28" s="10"/>
      <c r="B28" s="40"/>
      <c r="C28" s="89"/>
      <c r="D28" s="89"/>
      <c r="E28" s="89"/>
      <c r="F28" s="89"/>
      <c r="G28" s="89"/>
      <c r="H28" s="89"/>
      <c r="I28" s="89"/>
      <c r="J28" s="89"/>
      <c r="K28" s="89"/>
      <c r="L28" s="89"/>
    </row>
    <row r="29" spans="1:12" x14ac:dyDescent="0.3">
      <c r="A29" s="8" t="s">
        <v>68</v>
      </c>
      <c r="B29" s="39" t="s">
        <v>158</v>
      </c>
      <c r="C29" s="68"/>
      <c r="D29" s="68"/>
      <c r="E29" s="68"/>
      <c r="F29" s="68"/>
      <c r="G29" s="68"/>
      <c r="H29" s="68"/>
      <c r="I29" s="68"/>
      <c r="J29" s="68"/>
      <c r="K29" s="68"/>
      <c r="L29" s="68"/>
    </row>
    <row r="30" spans="1:12" s="64" customFormat="1" x14ac:dyDescent="0.3">
      <c r="A30" s="10" t="s">
        <v>291</v>
      </c>
      <c r="B30" s="40" t="s">
        <v>295</v>
      </c>
      <c r="C30" s="90">
        <v>1.7</v>
      </c>
      <c r="D30" s="90">
        <v>0.7</v>
      </c>
      <c r="E30" s="90">
        <v>1.1000000000000001</v>
      </c>
      <c r="F30" s="90">
        <v>4.4000000000000004</v>
      </c>
      <c r="G30" s="90">
        <v>8.1999999999999993</v>
      </c>
      <c r="H30" s="90">
        <v>10</v>
      </c>
      <c r="I30" s="90">
        <v>6.1</v>
      </c>
      <c r="J30" s="90">
        <v>3.9</v>
      </c>
      <c r="K30" s="90">
        <v>2.2999999999999998</v>
      </c>
      <c r="L30" s="90">
        <v>2.7</v>
      </c>
    </row>
    <row r="31" spans="1:12" x14ac:dyDescent="0.3">
      <c r="A31" s="10" t="s">
        <v>370</v>
      </c>
      <c r="B31" s="40" t="s">
        <v>296</v>
      </c>
      <c r="C31" s="90">
        <v>-49.3</v>
      </c>
      <c r="D31" s="90">
        <v>-60.2</v>
      </c>
      <c r="E31" s="90">
        <v>-58</v>
      </c>
      <c r="F31" s="90">
        <v>-72.8</v>
      </c>
      <c r="G31" s="90">
        <v>-72.5</v>
      </c>
      <c r="H31" s="90">
        <v>-69.599999999999994</v>
      </c>
      <c r="I31" s="90">
        <v>-98.8</v>
      </c>
      <c r="J31" s="90">
        <v>-78.8</v>
      </c>
      <c r="K31" s="90">
        <v>-88.9</v>
      </c>
      <c r="L31" s="90">
        <v>-66.8</v>
      </c>
    </row>
    <row r="32" spans="1:12" x14ac:dyDescent="0.3">
      <c r="A32" s="10" t="s">
        <v>222</v>
      </c>
      <c r="B32" s="40" t="s">
        <v>159</v>
      </c>
      <c r="C32" s="90">
        <v>-110.8</v>
      </c>
      <c r="D32" s="90">
        <v>-37.9</v>
      </c>
      <c r="E32" s="90">
        <v>-16</v>
      </c>
      <c r="F32" s="90">
        <v>-83.9</v>
      </c>
      <c r="G32" s="90">
        <v>-104.8</v>
      </c>
      <c r="H32" s="90">
        <v>-48.5</v>
      </c>
      <c r="I32" s="90">
        <v>-92.2</v>
      </c>
      <c r="J32" s="90">
        <v>-82.7</v>
      </c>
      <c r="K32" s="90">
        <v>-0.8</v>
      </c>
      <c r="L32" s="90">
        <v>-66.400000000000006</v>
      </c>
    </row>
    <row r="33" spans="1:12" hidden="1" x14ac:dyDescent="0.3">
      <c r="A33" s="10" t="s">
        <v>283</v>
      </c>
      <c r="B33" s="40" t="s">
        <v>160</v>
      </c>
      <c r="C33" s="34"/>
      <c r="D33" s="34"/>
      <c r="E33" s="34"/>
      <c r="F33" s="34"/>
      <c r="G33" s="34"/>
      <c r="H33" s="34"/>
      <c r="I33" s="34"/>
      <c r="J33" s="34"/>
      <c r="K33" s="34"/>
      <c r="L33" s="34"/>
    </row>
    <row r="34" spans="1:12" x14ac:dyDescent="0.3">
      <c r="A34" s="10" t="s">
        <v>352</v>
      </c>
      <c r="B34" s="60" t="s">
        <v>391</v>
      </c>
      <c r="C34" s="90">
        <v>3.7</v>
      </c>
      <c r="D34" s="90">
        <v>4.5999999999999996</v>
      </c>
      <c r="E34" s="90">
        <v>1.5</v>
      </c>
      <c r="F34" s="90">
        <v>11.4</v>
      </c>
      <c r="G34" s="90">
        <v>0.4</v>
      </c>
      <c r="H34" s="90">
        <v>3.9</v>
      </c>
      <c r="I34" s="90">
        <v>5.7</v>
      </c>
      <c r="J34" s="90">
        <v>2.5</v>
      </c>
      <c r="K34" s="90">
        <v>1.8</v>
      </c>
      <c r="L34" s="90">
        <v>26.2</v>
      </c>
    </row>
    <row r="35" spans="1:12" ht="27.6" x14ac:dyDescent="0.3">
      <c r="A35" s="10" t="s">
        <v>284</v>
      </c>
      <c r="B35" s="45" t="s">
        <v>260</v>
      </c>
      <c r="C35" s="90">
        <v>0</v>
      </c>
      <c r="D35" s="90">
        <v>0</v>
      </c>
      <c r="E35" s="90">
        <v>0</v>
      </c>
      <c r="F35" s="90">
        <v>6.4</v>
      </c>
      <c r="G35" s="90">
        <v>0</v>
      </c>
      <c r="H35" s="90">
        <v>0</v>
      </c>
      <c r="I35" s="90">
        <v>0</v>
      </c>
      <c r="J35" s="90">
        <v>0</v>
      </c>
      <c r="K35" s="90">
        <v>0</v>
      </c>
      <c r="L35" s="90">
        <v>0</v>
      </c>
    </row>
    <row r="36" spans="1:12" x14ac:dyDescent="0.3">
      <c r="A36" s="59" t="s">
        <v>425</v>
      </c>
      <c r="B36" s="60" t="s">
        <v>430</v>
      </c>
      <c r="C36" s="90">
        <v>1.2</v>
      </c>
      <c r="D36" s="90">
        <v>6.2</v>
      </c>
      <c r="E36" s="90">
        <v>1.3</v>
      </c>
      <c r="F36" s="90">
        <v>7.9</v>
      </c>
      <c r="G36" s="90">
        <v>2.9</v>
      </c>
      <c r="H36" s="90">
        <v>6.7</v>
      </c>
      <c r="I36" s="90">
        <v>-0.8</v>
      </c>
      <c r="J36" s="90">
        <v>4.3</v>
      </c>
      <c r="K36" s="90">
        <v>23.5</v>
      </c>
      <c r="L36" s="90">
        <v>-23.3</v>
      </c>
    </row>
    <row r="37" spans="1:12" ht="22.65" customHeight="1" x14ac:dyDescent="0.3">
      <c r="A37" s="59" t="s">
        <v>426</v>
      </c>
      <c r="B37" s="60" t="s">
        <v>431</v>
      </c>
      <c r="C37" s="90">
        <v>-2</v>
      </c>
      <c r="D37" s="90">
        <v>0.6</v>
      </c>
      <c r="E37" s="90">
        <v>-1.5</v>
      </c>
      <c r="F37" s="90">
        <v>-14.8</v>
      </c>
      <c r="G37" s="90">
        <v>-0.1</v>
      </c>
      <c r="H37" s="90">
        <v>-0.6</v>
      </c>
      <c r="I37" s="90">
        <v>0.6</v>
      </c>
      <c r="J37" s="90">
        <v>-90.2</v>
      </c>
      <c r="K37" s="90">
        <v>-2.5</v>
      </c>
      <c r="L37" s="90">
        <v>17.7</v>
      </c>
    </row>
    <row r="38" spans="1:12" ht="22.65" hidden="1" customHeight="1" x14ac:dyDescent="0.3">
      <c r="A38" s="59" t="s">
        <v>284</v>
      </c>
      <c r="B38" s="60"/>
      <c r="C38" s="90"/>
      <c r="D38" s="139"/>
      <c r="E38" s="90"/>
      <c r="F38" s="90"/>
      <c r="G38" s="90"/>
      <c r="H38" s="90"/>
      <c r="I38" s="139"/>
      <c r="J38" s="90"/>
      <c r="K38" s="90"/>
      <c r="L38" s="90"/>
    </row>
    <row r="39" spans="1:12" s="34" customFormat="1" x14ac:dyDescent="0.3">
      <c r="A39" s="59" t="s">
        <v>410</v>
      </c>
      <c r="B39" s="105" t="s">
        <v>411</v>
      </c>
      <c r="C39" s="90">
        <v>0</v>
      </c>
      <c r="D39" s="90">
        <v>0</v>
      </c>
      <c r="E39" s="90">
        <v>1.3</v>
      </c>
      <c r="F39" s="90">
        <v>2.8</v>
      </c>
      <c r="G39" s="90">
        <v>0</v>
      </c>
      <c r="H39" s="90">
        <v>3.5</v>
      </c>
      <c r="I39" s="90">
        <v>0</v>
      </c>
      <c r="J39" s="90">
        <v>3.1</v>
      </c>
      <c r="K39" s="90">
        <v>10.6</v>
      </c>
      <c r="L39" s="90">
        <v>2</v>
      </c>
    </row>
    <row r="40" spans="1:12" x14ac:dyDescent="0.3">
      <c r="A40" s="59" t="s">
        <v>406</v>
      </c>
      <c r="B40" s="41" t="s">
        <v>407</v>
      </c>
      <c r="C40" s="89">
        <v>-1.8</v>
      </c>
      <c r="D40" s="89">
        <v>0</v>
      </c>
      <c r="E40" s="89">
        <v>-9.8000000000000007</v>
      </c>
      <c r="F40" s="89">
        <v>0</v>
      </c>
      <c r="G40" s="89">
        <v>-4.5</v>
      </c>
      <c r="H40" s="89">
        <v>0</v>
      </c>
      <c r="I40" s="89">
        <v>-0.1</v>
      </c>
      <c r="J40" s="89">
        <v>-11.6</v>
      </c>
      <c r="K40" s="89">
        <v>-1.8</v>
      </c>
      <c r="L40" s="89">
        <v>-0.1</v>
      </c>
    </row>
    <row r="41" spans="1:12" hidden="1" x14ac:dyDescent="0.3">
      <c r="A41" s="59" t="s">
        <v>427</v>
      </c>
      <c r="B41" s="41" t="s">
        <v>428</v>
      </c>
      <c r="C41" s="89">
        <v>0</v>
      </c>
      <c r="D41" s="89">
        <v>0</v>
      </c>
      <c r="E41" s="89">
        <v>0</v>
      </c>
      <c r="F41" s="89">
        <v>0</v>
      </c>
      <c r="G41" s="89">
        <v>0</v>
      </c>
      <c r="H41" s="89">
        <v>0</v>
      </c>
      <c r="I41" s="89">
        <v>0</v>
      </c>
      <c r="J41" s="89">
        <v>0</v>
      </c>
      <c r="K41" s="89"/>
      <c r="L41" s="89"/>
    </row>
    <row r="42" spans="1:12" x14ac:dyDescent="0.3">
      <c r="A42" s="59" t="s">
        <v>69</v>
      </c>
      <c r="B42" s="40" t="s">
        <v>161</v>
      </c>
      <c r="C42" s="90">
        <v>-11.7</v>
      </c>
      <c r="D42" s="90">
        <v>-7</v>
      </c>
      <c r="E42" s="90">
        <v>-0.3</v>
      </c>
      <c r="F42" s="90">
        <v>-64.599999999999994</v>
      </c>
      <c r="G42" s="90">
        <v>-0.4</v>
      </c>
      <c r="H42" s="90">
        <v>-3.9</v>
      </c>
      <c r="I42" s="90">
        <v>-9.3000000000000007</v>
      </c>
      <c r="J42" s="90">
        <v>-23.4</v>
      </c>
      <c r="K42" s="90">
        <v>-10.8</v>
      </c>
      <c r="L42" s="90">
        <v>-5.9</v>
      </c>
    </row>
    <row r="43" spans="1:12" x14ac:dyDescent="0.3">
      <c r="A43" s="69" t="s">
        <v>70</v>
      </c>
      <c r="B43" s="40" t="s">
        <v>162</v>
      </c>
      <c r="C43" s="90">
        <v>14.9</v>
      </c>
      <c r="D43" s="90">
        <v>13.5</v>
      </c>
      <c r="E43" s="90">
        <v>5.9</v>
      </c>
      <c r="F43" s="90">
        <v>1</v>
      </c>
      <c r="G43" s="90">
        <v>30.2</v>
      </c>
      <c r="H43" s="90">
        <v>1.1000000000000001</v>
      </c>
      <c r="I43" s="90">
        <v>9.4</v>
      </c>
      <c r="J43" s="90">
        <v>20.3</v>
      </c>
      <c r="K43" s="90">
        <v>1.2</v>
      </c>
      <c r="L43" s="90">
        <v>30.3</v>
      </c>
    </row>
    <row r="44" spans="1:12" x14ac:dyDescent="0.3">
      <c r="A44" s="59" t="s">
        <v>71</v>
      </c>
      <c r="B44" s="40" t="s">
        <v>154</v>
      </c>
      <c r="C44" s="90">
        <v>5.6</v>
      </c>
      <c r="D44" s="90">
        <v>0.7</v>
      </c>
      <c r="E44" s="90">
        <v>1.9</v>
      </c>
      <c r="F44" s="90">
        <v>0.4</v>
      </c>
      <c r="G44" s="90">
        <v>5.3</v>
      </c>
      <c r="H44" s="90">
        <v>0</v>
      </c>
      <c r="I44" s="90">
        <v>0.8</v>
      </c>
      <c r="J44" s="90">
        <v>3.1</v>
      </c>
      <c r="K44" s="90">
        <v>3.7</v>
      </c>
      <c r="L44" s="90">
        <v>0.7</v>
      </c>
    </row>
    <row r="45" spans="1:12" x14ac:dyDescent="0.3">
      <c r="A45" s="59" t="s">
        <v>72</v>
      </c>
      <c r="B45" s="40" t="s">
        <v>155</v>
      </c>
      <c r="C45" s="89">
        <v>0</v>
      </c>
      <c r="D45" s="89">
        <v>0.9</v>
      </c>
      <c r="E45" s="89">
        <v>-0.1</v>
      </c>
      <c r="F45" s="89">
        <v>0.9</v>
      </c>
      <c r="G45" s="89">
        <v>0</v>
      </c>
      <c r="H45" s="89">
        <v>1.2</v>
      </c>
      <c r="I45" s="89">
        <v>0.4</v>
      </c>
      <c r="J45" s="89">
        <v>0</v>
      </c>
      <c r="K45" s="89">
        <v>0</v>
      </c>
      <c r="L45" s="89">
        <v>13.5</v>
      </c>
    </row>
    <row r="46" spans="1:12" x14ac:dyDescent="0.3">
      <c r="A46" s="59" t="s">
        <v>217</v>
      </c>
      <c r="B46" s="40" t="s">
        <v>156</v>
      </c>
      <c r="C46" s="90">
        <v>-2.2000000000000002</v>
      </c>
      <c r="D46" s="90">
        <v>-1.5</v>
      </c>
      <c r="E46" s="90">
        <v>-3.4</v>
      </c>
      <c r="F46" s="90">
        <v>7</v>
      </c>
      <c r="G46" s="90">
        <v>-8</v>
      </c>
      <c r="H46" s="90">
        <v>7.6</v>
      </c>
      <c r="I46" s="90">
        <v>-11</v>
      </c>
      <c r="J46" s="90">
        <v>0.9</v>
      </c>
      <c r="K46" s="90">
        <v>4.7</v>
      </c>
      <c r="L46" s="90">
        <v>2.4</v>
      </c>
    </row>
    <row r="47" spans="1:12" ht="14.4" thickBot="1" x14ac:dyDescent="0.35">
      <c r="A47" s="8" t="s">
        <v>73</v>
      </c>
      <c r="B47" s="39" t="s">
        <v>157</v>
      </c>
      <c r="C47" s="112">
        <f t="shared" ref="C47:J47" si="6">SUM(C30:C46)</f>
        <v>-150.69999999999999</v>
      </c>
      <c r="D47" s="112">
        <f t="shared" si="6"/>
        <v>-79.400000000000006</v>
      </c>
      <c r="E47" s="112">
        <f t="shared" si="6"/>
        <v>-76.099999999999994</v>
      </c>
      <c r="F47" s="112">
        <f t="shared" si="6"/>
        <v>-193.89999999999998</v>
      </c>
      <c r="G47" s="112">
        <f t="shared" si="6"/>
        <v>-143.29999999999998</v>
      </c>
      <c r="H47" s="112">
        <f t="shared" si="6"/>
        <v>-88.6</v>
      </c>
      <c r="I47" s="112">
        <f t="shared" si="6"/>
        <v>-189.20000000000002</v>
      </c>
      <c r="J47" s="112">
        <f t="shared" si="6"/>
        <v>-248.59999999999997</v>
      </c>
      <c r="K47" s="112">
        <f t="shared" ref="K47:L47" si="7">SUM(K30:K46)</f>
        <v>-57</v>
      </c>
      <c r="L47" s="112">
        <f t="shared" si="7"/>
        <v>-66.999999999999986</v>
      </c>
    </row>
    <row r="48" spans="1:12" s="64" customFormat="1" x14ac:dyDescent="0.3">
      <c r="A48" s="8"/>
      <c r="B48" s="39"/>
      <c r="C48" s="68"/>
      <c r="D48" s="68"/>
      <c r="E48" s="68"/>
      <c r="F48" s="68"/>
      <c r="G48" s="68"/>
      <c r="H48" s="68"/>
      <c r="I48" s="68"/>
      <c r="J48" s="68"/>
      <c r="K48" s="68"/>
      <c r="L48" s="68"/>
    </row>
    <row r="49" spans="1:12" s="64" customFormat="1" x14ac:dyDescent="0.3">
      <c r="A49" s="8" t="s">
        <v>74</v>
      </c>
      <c r="B49" s="39" t="s">
        <v>163</v>
      </c>
      <c r="C49" s="68"/>
      <c r="D49" s="68"/>
      <c r="E49" s="68"/>
      <c r="F49" s="68"/>
      <c r="G49" s="68"/>
      <c r="H49" s="68"/>
      <c r="I49" s="68"/>
      <c r="J49" s="68"/>
      <c r="K49" s="68"/>
      <c r="L49" s="68"/>
    </row>
    <row r="50" spans="1:12" s="68" customFormat="1" x14ac:dyDescent="0.3">
      <c r="A50" s="59" t="s">
        <v>412</v>
      </c>
      <c r="B50" s="60" t="s">
        <v>413</v>
      </c>
      <c r="C50" s="93">
        <v>0</v>
      </c>
      <c r="D50" s="93">
        <v>0</v>
      </c>
      <c r="E50" s="93">
        <v>90.7</v>
      </c>
      <c r="F50" s="93">
        <v>5.8</v>
      </c>
      <c r="G50" s="93">
        <v>0</v>
      </c>
      <c r="H50" s="93">
        <v>0</v>
      </c>
      <c r="I50" s="93">
        <v>0</v>
      </c>
      <c r="J50" s="93">
        <v>0</v>
      </c>
      <c r="K50" s="93">
        <v>0</v>
      </c>
      <c r="L50" s="93">
        <v>0</v>
      </c>
    </row>
    <row r="51" spans="1:12" s="64" customFormat="1" x14ac:dyDescent="0.3">
      <c r="A51" s="10" t="s">
        <v>346</v>
      </c>
      <c r="B51" s="40" t="s">
        <v>355</v>
      </c>
      <c r="C51" s="93">
        <v>0</v>
      </c>
      <c r="D51" s="93">
        <v>0.4</v>
      </c>
      <c r="E51" s="93">
        <v>2.2999999999999998</v>
      </c>
      <c r="F51" s="93">
        <v>-1.8</v>
      </c>
      <c r="G51" s="93">
        <v>0</v>
      </c>
      <c r="H51" s="93">
        <v>0.4</v>
      </c>
      <c r="I51" s="93">
        <v>1.6</v>
      </c>
      <c r="J51" s="93">
        <v>3.6</v>
      </c>
      <c r="K51" s="93">
        <v>5.5</v>
      </c>
      <c r="L51" s="93">
        <v>4.8</v>
      </c>
    </row>
    <row r="52" spans="1:12" x14ac:dyDescent="0.3">
      <c r="A52" s="10" t="s">
        <v>75</v>
      </c>
      <c r="B52" s="40" t="s">
        <v>164</v>
      </c>
      <c r="C52" s="93">
        <v>-9.1999999999999993</v>
      </c>
      <c r="D52" s="93">
        <v>-1</v>
      </c>
      <c r="E52" s="93">
        <v>-2.7</v>
      </c>
      <c r="F52" s="93">
        <v>-45.1</v>
      </c>
      <c r="G52" s="93">
        <v>0</v>
      </c>
      <c r="H52" s="93">
        <v>-4.5999999999999996</v>
      </c>
      <c r="I52" s="93">
        <v>-7.6</v>
      </c>
      <c r="J52" s="93">
        <v>-16.8</v>
      </c>
      <c r="K52" s="93">
        <v>-87.3</v>
      </c>
      <c r="L52" s="93">
        <v>-12.5</v>
      </c>
    </row>
    <row r="53" spans="1:12" x14ac:dyDescent="0.3">
      <c r="A53" s="10" t="s">
        <v>76</v>
      </c>
      <c r="B53" s="40" t="s">
        <v>165</v>
      </c>
      <c r="C53" s="93">
        <v>33.299999999999997</v>
      </c>
      <c r="D53" s="93">
        <v>106</v>
      </c>
      <c r="E53" s="93">
        <v>128.6</v>
      </c>
      <c r="F53" s="93">
        <v>124.2</v>
      </c>
      <c r="G53" s="93">
        <v>234.8</v>
      </c>
      <c r="H53" s="93">
        <v>194.3</v>
      </c>
      <c r="I53" s="93">
        <v>46.8</v>
      </c>
      <c r="J53" s="93">
        <v>79.400000000000006</v>
      </c>
      <c r="K53" s="93">
        <v>534.70000000000005</v>
      </c>
      <c r="L53" s="93">
        <v>64.2</v>
      </c>
    </row>
    <row r="54" spans="1:12" x14ac:dyDescent="0.3">
      <c r="A54" s="10" t="s">
        <v>365</v>
      </c>
      <c r="B54" s="40" t="s">
        <v>305</v>
      </c>
      <c r="C54" s="93">
        <v>153.69999999999999</v>
      </c>
      <c r="D54" s="93">
        <v>5.9</v>
      </c>
      <c r="E54" s="93">
        <v>2.2999999999999998</v>
      </c>
      <c r="F54" s="93">
        <v>2.4</v>
      </c>
      <c r="G54" s="93">
        <v>0</v>
      </c>
      <c r="H54" s="93">
        <v>311.39999999999998</v>
      </c>
      <c r="I54" s="93">
        <v>7.3</v>
      </c>
      <c r="J54" s="93">
        <v>2.2000000000000002</v>
      </c>
      <c r="K54" s="93">
        <v>0</v>
      </c>
      <c r="L54" s="93">
        <v>302.3</v>
      </c>
    </row>
    <row r="55" spans="1:12" x14ac:dyDescent="0.3">
      <c r="A55" s="70" t="s">
        <v>351</v>
      </c>
      <c r="B55" s="40" t="s">
        <v>380</v>
      </c>
      <c r="C55" s="93">
        <v>0</v>
      </c>
      <c r="D55" s="93">
        <v>-33</v>
      </c>
      <c r="E55" s="93">
        <v>-0.5</v>
      </c>
      <c r="F55" s="93">
        <v>-0.5</v>
      </c>
      <c r="G55" s="93">
        <v>-80.400000000000006</v>
      </c>
      <c r="H55" s="93">
        <v>-0.1</v>
      </c>
      <c r="I55" s="93">
        <v>-38.299999999999997</v>
      </c>
      <c r="J55" s="93">
        <v>-0.5</v>
      </c>
      <c r="K55" s="93">
        <v>-102.7</v>
      </c>
      <c r="L55" s="93">
        <v>-0.9</v>
      </c>
    </row>
    <row r="56" spans="1:12" x14ac:dyDescent="0.3">
      <c r="A56" s="10" t="s">
        <v>77</v>
      </c>
      <c r="B56" s="60" t="s">
        <v>166</v>
      </c>
      <c r="C56" s="93">
        <v>-82.2</v>
      </c>
      <c r="D56" s="93">
        <v>-42.5</v>
      </c>
      <c r="E56" s="93">
        <v>-41.5</v>
      </c>
      <c r="F56" s="93">
        <v>-136.1</v>
      </c>
      <c r="G56" s="93">
        <v>-137.1</v>
      </c>
      <c r="H56" s="93">
        <v>-138.30000000000001</v>
      </c>
      <c r="I56" s="93">
        <v>-67</v>
      </c>
      <c r="J56" s="93">
        <v>-96.7</v>
      </c>
      <c r="K56" s="93">
        <v>-110.6</v>
      </c>
      <c r="L56" s="93">
        <v>-374.4</v>
      </c>
    </row>
    <row r="57" spans="1:12" x14ac:dyDescent="0.3">
      <c r="A57" s="10" t="s">
        <v>78</v>
      </c>
      <c r="B57" s="40" t="s">
        <v>167</v>
      </c>
      <c r="C57" s="93">
        <v>-6.6</v>
      </c>
      <c r="D57" s="93">
        <v>-7.5</v>
      </c>
      <c r="E57" s="93">
        <v>-7.8</v>
      </c>
      <c r="F57" s="93">
        <v>-7.4</v>
      </c>
      <c r="G57" s="93">
        <v>-48.2</v>
      </c>
      <c r="H57" s="93">
        <v>-50.8</v>
      </c>
      <c r="I57" s="93">
        <v>-51.4</v>
      </c>
      <c r="J57" s="93">
        <v>-56.1</v>
      </c>
      <c r="K57" s="93">
        <v>-55.2</v>
      </c>
      <c r="L57" s="93">
        <v>-59.7</v>
      </c>
    </row>
    <row r="58" spans="1:12" x14ac:dyDescent="0.3">
      <c r="A58" s="10" t="s">
        <v>79</v>
      </c>
      <c r="B58" s="40" t="s">
        <v>168</v>
      </c>
      <c r="C58" s="93">
        <v>-13.5</v>
      </c>
      <c r="D58" s="93">
        <v>-12.4</v>
      </c>
      <c r="E58" s="93">
        <v>-7.3</v>
      </c>
      <c r="F58" s="93">
        <v>-7.4</v>
      </c>
      <c r="G58" s="93">
        <v>-26.3</v>
      </c>
      <c r="H58" s="93">
        <v>-12.8</v>
      </c>
      <c r="I58" s="93">
        <v>-25.6</v>
      </c>
      <c r="J58" s="93">
        <v>-18.8</v>
      </c>
      <c r="K58" s="93">
        <v>-23</v>
      </c>
      <c r="L58" s="93">
        <v>-19.2</v>
      </c>
    </row>
    <row r="59" spans="1:12" x14ac:dyDescent="0.3">
      <c r="A59" s="10" t="s">
        <v>285</v>
      </c>
      <c r="B59" s="60" t="s">
        <v>356</v>
      </c>
      <c r="C59" s="93">
        <v>0</v>
      </c>
      <c r="D59" s="93">
        <v>-249.8</v>
      </c>
      <c r="E59" s="93">
        <v>0</v>
      </c>
      <c r="F59" s="93">
        <v>0</v>
      </c>
      <c r="G59" s="93">
        <v>0</v>
      </c>
      <c r="H59" s="93">
        <v>-254.8</v>
      </c>
      <c r="I59" s="93">
        <v>0</v>
      </c>
      <c r="J59" s="93">
        <v>0</v>
      </c>
      <c r="K59" s="93">
        <v>0</v>
      </c>
      <c r="L59" s="93">
        <v>-249.8</v>
      </c>
    </row>
    <row r="60" spans="1:12" x14ac:dyDescent="0.3">
      <c r="A60" s="10" t="s">
        <v>286</v>
      </c>
      <c r="B60" s="60" t="s">
        <v>292</v>
      </c>
      <c r="C60" s="93">
        <v>-34.799999999999997</v>
      </c>
      <c r="D60" s="93">
        <v>-65</v>
      </c>
      <c r="E60" s="93">
        <v>-55.8</v>
      </c>
      <c r="F60" s="93">
        <v>-40.200000000000003</v>
      </c>
      <c r="G60" s="93">
        <v>-59.5</v>
      </c>
      <c r="H60" s="93">
        <v>-61.1</v>
      </c>
      <c r="I60" s="93">
        <v>-96.1</v>
      </c>
      <c r="J60" s="93">
        <v>-34.700000000000003</v>
      </c>
      <c r="K60" s="93">
        <v>-70.5</v>
      </c>
      <c r="L60" s="93">
        <v>-101.4</v>
      </c>
    </row>
    <row r="61" spans="1:12" x14ac:dyDescent="0.3">
      <c r="A61" s="10" t="s">
        <v>287</v>
      </c>
      <c r="B61" s="40" t="s">
        <v>288</v>
      </c>
      <c r="C61" s="93">
        <v>0</v>
      </c>
      <c r="D61" s="93">
        <v>0</v>
      </c>
      <c r="E61" s="93">
        <v>0</v>
      </c>
      <c r="F61" s="93">
        <v>1</v>
      </c>
      <c r="G61" s="93">
        <v>0</v>
      </c>
      <c r="H61" s="93">
        <v>2.2999999999999998</v>
      </c>
      <c r="I61" s="93">
        <v>2.8</v>
      </c>
      <c r="J61" s="93">
        <v>0</v>
      </c>
      <c r="K61" s="93">
        <v>3.4</v>
      </c>
      <c r="L61" s="93">
        <v>2.2000000000000002</v>
      </c>
    </row>
    <row r="62" spans="1:12" x14ac:dyDescent="0.3">
      <c r="A62" s="10" t="s">
        <v>416</v>
      </c>
      <c r="B62" s="40" t="s">
        <v>417</v>
      </c>
      <c r="C62" s="93">
        <v>0</v>
      </c>
      <c r="D62" s="93">
        <v>0</v>
      </c>
      <c r="E62" s="93">
        <v>0</v>
      </c>
      <c r="F62" s="93">
        <v>-9.5</v>
      </c>
      <c r="G62" s="93">
        <v>0</v>
      </c>
      <c r="H62" s="93">
        <v>0</v>
      </c>
      <c r="I62" s="93">
        <v>0</v>
      </c>
      <c r="J62" s="93">
        <v>0</v>
      </c>
      <c r="K62" s="93">
        <v>0</v>
      </c>
      <c r="L62" s="93">
        <v>0</v>
      </c>
    </row>
    <row r="63" spans="1:12" x14ac:dyDescent="0.3">
      <c r="A63" s="10" t="s">
        <v>220</v>
      </c>
      <c r="B63" s="40" t="s">
        <v>169</v>
      </c>
      <c r="C63" s="93">
        <v>0</v>
      </c>
      <c r="D63" s="93">
        <v>0</v>
      </c>
      <c r="E63" s="93">
        <v>0</v>
      </c>
      <c r="F63" s="93">
        <v>0.2</v>
      </c>
      <c r="G63" s="93"/>
      <c r="H63" s="93">
        <v>0</v>
      </c>
      <c r="I63" s="93">
        <v>0</v>
      </c>
      <c r="J63" s="93">
        <v>0</v>
      </c>
      <c r="K63" s="93">
        <v>0</v>
      </c>
      <c r="L63" s="93">
        <v>0</v>
      </c>
    </row>
    <row r="64" spans="1:12" ht="14.4" thickBot="1" x14ac:dyDescent="0.35">
      <c r="A64" s="8" t="s">
        <v>80</v>
      </c>
      <c r="B64" s="39" t="s">
        <v>170</v>
      </c>
      <c r="C64" s="112">
        <f t="shared" ref="C64:J64" si="8">SUM(C50:C63)</f>
        <v>40.699999999999989</v>
      </c>
      <c r="D64" s="112">
        <f t="shared" si="8"/>
        <v>-298.89999999999998</v>
      </c>
      <c r="E64" s="112">
        <f t="shared" si="8"/>
        <v>108.29999999999997</v>
      </c>
      <c r="F64" s="112">
        <f t="shared" si="8"/>
        <v>-114.39999999999999</v>
      </c>
      <c r="G64" s="112">
        <f t="shared" si="8"/>
        <v>-116.69999999999999</v>
      </c>
      <c r="H64" s="112">
        <f t="shared" si="8"/>
        <v>-14.100000000000069</v>
      </c>
      <c r="I64" s="112">
        <f t="shared" si="8"/>
        <v>-227.49999999999997</v>
      </c>
      <c r="J64" s="112">
        <f t="shared" si="8"/>
        <v>-138.4</v>
      </c>
      <c r="K64" s="112">
        <f t="shared" ref="K64:L64" si="9">SUM(K50:K63)</f>
        <v>94.30000000000004</v>
      </c>
      <c r="L64" s="112">
        <f t="shared" si="9"/>
        <v>-444.39999999999992</v>
      </c>
    </row>
    <row r="65" spans="1:12" s="64" customFormat="1" x14ac:dyDescent="0.3">
      <c r="A65" s="10"/>
      <c r="B65" s="40"/>
      <c r="C65" s="65"/>
      <c r="D65" s="65"/>
      <c r="E65" s="65"/>
      <c r="F65" s="65"/>
      <c r="G65" s="65"/>
      <c r="H65" s="65"/>
      <c r="I65" s="65"/>
      <c r="J65" s="65"/>
      <c r="K65" s="65"/>
      <c r="L65" s="65"/>
    </row>
    <row r="66" spans="1:12" ht="28.2" thickBot="1" x14ac:dyDescent="0.35">
      <c r="A66" s="8" t="s">
        <v>81</v>
      </c>
      <c r="B66" s="39" t="s">
        <v>171</v>
      </c>
      <c r="C66" s="112">
        <f t="shared" ref="C66:J66" si="10">C27+C47+C64</f>
        <v>30.600000000000023</v>
      </c>
      <c r="D66" s="112">
        <f t="shared" si="10"/>
        <v>-191.99999999999997</v>
      </c>
      <c r="E66" s="112">
        <f t="shared" si="10"/>
        <v>187.3</v>
      </c>
      <c r="F66" s="112">
        <f t="shared" si="10"/>
        <v>210.40000000000009</v>
      </c>
      <c r="G66" s="112">
        <f t="shared" si="10"/>
        <v>38.500000000000028</v>
      </c>
      <c r="H66" s="112">
        <f t="shared" si="10"/>
        <v>28.699999999999942</v>
      </c>
      <c r="I66" s="112">
        <f t="shared" si="10"/>
        <v>-55.299999999999955</v>
      </c>
      <c r="J66" s="112">
        <f t="shared" si="10"/>
        <v>323.00000000000011</v>
      </c>
      <c r="K66" s="112">
        <f t="shared" ref="K66:L66" si="11">K27+K47+K64</f>
        <v>367.30000000000007</v>
      </c>
      <c r="L66" s="112">
        <f t="shared" si="11"/>
        <v>-91.199999999999932</v>
      </c>
    </row>
    <row r="67" spans="1:12" s="64" customFormat="1" x14ac:dyDescent="0.3">
      <c r="A67" s="8"/>
      <c r="B67" s="39"/>
      <c r="C67" s="91"/>
      <c r="D67" s="91"/>
      <c r="E67" s="91"/>
      <c r="F67" s="91"/>
      <c r="G67" s="91"/>
      <c r="H67" s="91"/>
      <c r="I67" s="91"/>
      <c r="J67" s="91"/>
      <c r="K67" s="91"/>
      <c r="L67" s="91"/>
    </row>
    <row r="68" spans="1:12" x14ac:dyDescent="0.3">
      <c r="A68" s="80" t="s">
        <v>311</v>
      </c>
      <c r="B68" s="40" t="s">
        <v>314</v>
      </c>
      <c r="C68" s="93">
        <v>-19.100000000000001</v>
      </c>
      <c r="D68" s="93">
        <v>72.8</v>
      </c>
      <c r="E68" s="93">
        <v>-18.899999999999999</v>
      </c>
      <c r="F68" s="93">
        <v>12.4</v>
      </c>
      <c r="G68" s="93">
        <v>27.1</v>
      </c>
      <c r="H68" s="93">
        <v>-22.4</v>
      </c>
      <c r="I68" s="93">
        <v>94.9</v>
      </c>
      <c r="J68" s="93">
        <v>-83.8</v>
      </c>
      <c r="K68" s="93">
        <v>126.9</v>
      </c>
      <c r="L68" s="93">
        <v>-59.3</v>
      </c>
    </row>
    <row r="69" spans="1:12" ht="27.6" x14ac:dyDescent="0.3">
      <c r="A69" s="80" t="s">
        <v>467</v>
      </c>
      <c r="B69" s="10" t="s">
        <v>470</v>
      </c>
      <c r="C69" s="93">
        <v>1484</v>
      </c>
      <c r="D69" s="93">
        <v>1495.5</v>
      </c>
      <c r="E69" s="93">
        <v>1376.3</v>
      </c>
      <c r="F69" s="93">
        <v>1544.7</v>
      </c>
      <c r="G69" s="93">
        <v>1767.5</v>
      </c>
      <c r="H69" s="93">
        <v>1833.1</v>
      </c>
      <c r="I69" s="93">
        <v>1839.4</v>
      </c>
      <c r="J69" s="93">
        <v>1879</v>
      </c>
      <c r="K69" s="93">
        <v>2118.1999999999998</v>
      </c>
      <c r="L69" s="93">
        <v>2612.4</v>
      </c>
    </row>
    <row r="70" spans="1:12" ht="22.2" customHeight="1" thickBot="1" x14ac:dyDescent="0.35">
      <c r="A70" s="79" t="s">
        <v>468</v>
      </c>
      <c r="B70" s="79" t="s">
        <v>469</v>
      </c>
      <c r="C70" s="113">
        <v>1495.5</v>
      </c>
      <c r="D70" s="113">
        <v>1376.3</v>
      </c>
      <c r="E70" s="113">
        <v>1544.7</v>
      </c>
      <c r="F70" s="113">
        <v>1767.5</v>
      </c>
      <c r="G70" s="113">
        <v>1833.1</v>
      </c>
      <c r="H70" s="113">
        <v>1839.4</v>
      </c>
      <c r="I70" s="113">
        <v>1879</v>
      </c>
      <c r="J70" s="113">
        <v>2118.1999999999998</v>
      </c>
      <c r="K70" s="113">
        <v>2612.4</v>
      </c>
      <c r="L70" s="113">
        <v>2461.9</v>
      </c>
    </row>
    <row r="71" spans="1:12" ht="14.4" thickTop="1" x14ac:dyDescent="0.3">
      <c r="B71" s="10"/>
      <c r="C71" s="65">
        <f t="shared" ref="C71:J71" si="12">C69+C68+C66-C70</f>
        <v>0</v>
      </c>
      <c r="D71" s="65">
        <f t="shared" si="12"/>
        <v>0</v>
      </c>
      <c r="E71" s="65">
        <f t="shared" si="12"/>
        <v>0</v>
      </c>
      <c r="F71" s="65">
        <f t="shared" si="12"/>
        <v>0</v>
      </c>
      <c r="G71" s="65">
        <f t="shared" si="12"/>
        <v>0</v>
      </c>
      <c r="H71" s="65">
        <f t="shared" si="12"/>
        <v>0</v>
      </c>
      <c r="I71" s="65">
        <f t="shared" si="12"/>
        <v>0</v>
      </c>
      <c r="J71" s="65">
        <f t="shared" si="12"/>
        <v>0</v>
      </c>
      <c r="K71" s="65">
        <f t="shared" ref="K71:L71" si="13">K69+K68+K66-K70</f>
        <v>0</v>
      </c>
      <c r="L71" s="65">
        <f t="shared" si="13"/>
        <v>0</v>
      </c>
    </row>
    <row r="72" spans="1:12" x14ac:dyDescent="0.3">
      <c r="A72" s="122"/>
      <c r="B72" s="10"/>
      <c r="C72" s="65"/>
      <c r="D72" s="65"/>
      <c r="E72" s="65"/>
      <c r="F72" s="65"/>
      <c r="G72" s="65"/>
      <c r="H72" s="65"/>
      <c r="I72" s="65"/>
      <c r="J72" s="65"/>
      <c r="K72" s="65"/>
      <c r="L72" s="65"/>
    </row>
    <row r="73" spans="1:12" x14ac:dyDescent="0.3">
      <c r="A73" s="193" t="s">
        <v>61</v>
      </c>
      <c r="B73" s="192" t="s">
        <v>145</v>
      </c>
      <c r="C73" s="87"/>
      <c r="D73" s="87"/>
      <c r="E73" s="87"/>
      <c r="F73" s="87"/>
      <c r="G73" s="87"/>
      <c r="H73" s="87"/>
      <c r="I73" s="87"/>
      <c r="J73" s="87"/>
      <c r="K73" s="87"/>
      <c r="L73" s="87"/>
    </row>
    <row r="74" spans="1:12" x14ac:dyDescent="0.3">
      <c r="A74" s="193"/>
      <c r="B74" s="192"/>
      <c r="C74" s="81" t="s">
        <v>463</v>
      </c>
      <c r="D74" s="81" t="s">
        <v>464</v>
      </c>
      <c r="E74" s="81" t="s">
        <v>465</v>
      </c>
      <c r="F74" s="81" t="s">
        <v>466</v>
      </c>
      <c r="G74" s="85" t="str">
        <f>G2</f>
        <v>Q1 2019</v>
      </c>
      <c r="H74" s="81" t="s">
        <v>424</v>
      </c>
      <c r="I74" s="81" t="s">
        <v>433</v>
      </c>
      <c r="J74" s="81" t="s">
        <v>451</v>
      </c>
      <c r="K74" s="81" t="s">
        <v>458</v>
      </c>
      <c r="L74" s="81" t="s">
        <v>507</v>
      </c>
    </row>
    <row r="75" spans="1:12" x14ac:dyDescent="0.3">
      <c r="A75" s="193"/>
      <c r="B75" s="192"/>
      <c r="C75" s="88"/>
      <c r="D75" s="88"/>
      <c r="E75" s="88"/>
      <c r="F75" s="88"/>
      <c r="G75" s="88"/>
      <c r="H75" s="88"/>
      <c r="I75" s="88"/>
      <c r="J75" s="88"/>
      <c r="K75" s="88"/>
      <c r="L75" s="88"/>
    </row>
    <row r="76" spans="1:12" x14ac:dyDescent="0.3">
      <c r="A76" s="193"/>
      <c r="B76" s="192"/>
      <c r="C76" s="82" t="s">
        <v>265</v>
      </c>
      <c r="D76" s="82" t="s">
        <v>265</v>
      </c>
      <c r="E76" s="82" t="s">
        <v>265</v>
      </c>
      <c r="F76" s="82" t="s">
        <v>265</v>
      </c>
      <c r="G76" s="88" t="str">
        <f>G4</f>
        <v>mln PLN</v>
      </c>
      <c r="H76" s="82" t="s">
        <v>265</v>
      </c>
      <c r="I76" s="82" t="s">
        <v>265</v>
      </c>
      <c r="J76" s="82" t="s">
        <v>265</v>
      </c>
      <c r="K76" s="82" t="s">
        <v>265</v>
      </c>
      <c r="L76" s="82" t="s">
        <v>265</v>
      </c>
    </row>
    <row r="77" spans="1:12" x14ac:dyDescent="0.3">
      <c r="A77" s="10" t="s">
        <v>82</v>
      </c>
      <c r="B77" s="40" t="s">
        <v>172</v>
      </c>
      <c r="C77" s="114">
        <v>-8.8000000000000007</v>
      </c>
      <c r="D77" s="114">
        <v>7.3</v>
      </c>
      <c r="E77" s="114">
        <v>-18.2</v>
      </c>
      <c r="F77" s="114">
        <v>1.1000000000000001</v>
      </c>
      <c r="G77" s="114">
        <v>-3.7</v>
      </c>
      <c r="H77" s="114">
        <v>-4.8</v>
      </c>
      <c r="I77" s="114">
        <v>-8.6</v>
      </c>
      <c r="J77" s="114">
        <v>-4.4000000000000004</v>
      </c>
      <c r="K77" s="114">
        <v>7.8</v>
      </c>
      <c r="L77" s="114">
        <v>-16</v>
      </c>
    </row>
    <row r="78" spans="1:12" x14ac:dyDescent="0.3">
      <c r="A78" s="10" t="s">
        <v>198</v>
      </c>
      <c r="B78" s="40" t="s">
        <v>173</v>
      </c>
      <c r="C78" s="114">
        <v>121.3</v>
      </c>
      <c r="D78" s="114">
        <v>-65.599999999999994</v>
      </c>
      <c r="E78" s="114">
        <v>-60.3</v>
      </c>
      <c r="F78" s="114">
        <v>-210.7</v>
      </c>
      <c r="G78" s="114">
        <v>178.5</v>
      </c>
      <c r="H78" s="114">
        <v>-104.7</v>
      </c>
      <c r="I78" s="114">
        <v>30.2</v>
      </c>
      <c r="J78" s="114">
        <v>-18.7</v>
      </c>
      <c r="K78" s="114">
        <v>-10.9</v>
      </c>
      <c r="L78" s="114">
        <v>137.69999999999999</v>
      </c>
    </row>
    <row r="79" spans="1:12" x14ac:dyDescent="0.3">
      <c r="A79" s="10" t="s">
        <v>199</v>
      </c>
      <c r="B79" s="40" t="s">
        <v>174</v>
      </c>
      <c r="C79" s="114">
        <v>-248.1</v>
      </c>
      <c r="D79" s="114">
        <v>-11.3</v>
      </c>
      <c r="E79" s="114">
        <v>17.100000000000001</v>
      </c>
      <c r="F79" s="114">
        <v>415</v>
      </c>
      <c r="G79" s="114">
        <v>-237.9</v>
      </c>
      <c r="H79" s="114">
        <v>-54</v>
      </c>
      <c r="I79" s="114">
        <v>-7.8</v>
      </c>
      <c r="J79" s="114">
        <v>358</v>
      </c>
      <c r="K79" s="114">
        <v>-97.2</v>
      </c>
      <c r="L79" s="114">
        <v>-91.9</v>
      </c>
    </row>
    <row r="80" spans="1:12" x14ac:dyDescent="0.3">
      <c r="A80" s="10" t="s">
        <v>83</v>
      </c>
      <c r="B80" s="40" t="s">
        <v>175</v>
      </c>
      <c r="C80" s="114">
        <v>56.4</v>
      </c>
      <c r="D80" s="114">
        <v>-34.700000000000003</v>
      </c>
      <c r="E80" s="114">
        <v>-55.5</v>
      </c>
      <c r="F80" s="114">
        <v>28.6</v>
      </c>
      <c r="G80" s="114">
        <v>64.900000000000006</v>
      </c>
      <c r="H80" s="114">
        <v>-28.1</v>
      </c>
      <c r="I80" s="114">
        <v>-44.1</v>
      </c>
      <c r="J80" s="114">
        <v>27.8</v>
      </c>
      <c r="K80" s="114">
        <v>44.8</v>
      </c>
      <c r="L80" s="114">
        <v>-15.2</v>
      </c>
    </row>
    <row r="81" spans="1:12" x14ac:dyDescent="0.3">
      <c r="A81" s="10" t="s">
        <v>84</v>
      </c>
      <c r="B81" s="40" t="s">
        <v>176</v>
      </c>
      <c r="C81" s="93">
        <v>-17.5</v>
      </c>
      <c r="D81" s="93">
        <v>-5.0999999999999996</v>
      </c>
      <c r="E81" s="93">
        <v>1.7</v>
      </c>
      <c r="F81" s="93">
        <v>5.9</v>
      </c>
      <c r="G81" s="93">
        <v>-1.3</v>
      </c>
      <c r="H81" s="93">
        <v>-4.7</v>
      </c>
      <c r="I81" s="93">
        <v>1.8</v>
      </c>
      <c r="J81" s="93">
        <v>1.3</v>
      </c>
      <c r="K81" s="93">
        <v>3.2</v>
      </c>
      <c r="L81" s="93">
        <v>0.7</v>
      </c>
    </row>
    <row r="82" spans="1:12" x14ac:dyDescent="0.3">
      <c r="A82" s="70" t="s">
        <v>301</v>
      </c>
      <c r="B82" s="61" t="s">
        <v>304</v>
      </c>
      <c r="C82" s="92">
        <v>-4.5</v>
      </c>
      <c r="D82" s="92">
        <v>4.5</v>
      </c>
      <c r="E82" s="92">
        <v>0</v>
      </c>
      <c r="F82" s="92">
        <v>-1.8</v>
      </c>
      <c r="G82" s="92">
        <v>2.6</v>
      </c>
      <c r="H82" s="92">
        <v>-2.6</v>
      </c>
      <c r="I82" s="92">
        <v>0</v>
      </c>
      <c r="J82" s="92">
        <v>-9.4</v>
      </c>
      <c r="K82" s="92">
        <v>1.2</v>
      </c>
      <c r="L82" s="92">
        <v>-0.9</v>
      </c>
    </row>
    <row r="83" spans="1:12" ht="14.4" thickBot="1" x14ac:dyDescent="0.35">
      <c r="A83" s="13"/>
      <c r="B83" s="13"/>
      <c r="C83" s="112">
        <f t="shared" ref="C83:K83" si="14">ROUND(SUM(C77:C82),1)</f>
        <v>-101.2</v>
      </c>
      <c r="D83" s="112">
        <f t="shared" si="14"/>
        <v>-104.9</v>
      </c>
      <c r="E83" s="112">
        <f t="shared" si="14"/>
        <v>-115.2</v>
      </c>
      <c r="F83" s="112">
        <f t="shared" si="14"/>
        <v>238.1</v>
      </c>
      <c r="G83" s="112">
        <f t="shared" si="14"/>
        <v>3.1</v>
      </c>
      <c r="H83" s="112">
        <f t="shared" si="14"/>
        <v>-198.9</v>
      </c>
      <c r="I83" s="112">
        <f t="shared" si="14"/>
        <v>-28.5</v>
      </c>
      <c r="J83" s="112">
        <f t="shared" si="14"/>
        <v>354.6</v>
      </c>
      <c r="K83" s="112">
        <f t="shared" si="14"/>
        <v>-51.1</v>
      </c>
      <c r="L83" s="112">
        <f t="shared" ref="L83" si="15">ROUND(SUM(L77:L82),1)</f>
        <v>14.4</v>
      </c>
    </row>
    <row r="84" spans="1:12" x14ac:dyDescent="0.3">
      <c r="A84" s="13"/>
      <c r="B84" s="13"/>
      <c r="C84" s="89">
        <f t="shared" ref="C84:K84" si="16">C83-C11</f>
        <v>0</v>
      </c>
      <c r="D84" s="89">
        <f t="shared" si="16"/>
        <v>0</v>
      </c>
      <c r="E84" s="89">
        <f t="shared" si="16"/>
        <v>0</v>
      </c>
      <c r="F84" s="89">
        <f t="shared" si="16"/>
        <v>0</v>
      </c>
      <c r="G84" s="89">
        <f t="shared" si="16"/>
        <v>0</v>
      </c>
      <c r="H84" s="89">
        <f t="shared" si="16"/>
        <v>0</v>
      </c>
      <c r="I84" s="89">
        <f t="shared" si="16"/>
        <v>0</v>
      </c>
      <c r="J84" s="89">
        <f t="shared" si="16"/>
        <v>0</v>
      </c>
      <c r="K84" s="89">
        <f t="shared" si="16"/>
        <v>0</v>
      </c>
      <c r="L84" s="89">
        <f t="shared" ref="L84" si="17">L83-L11</f>
        <v>0</v>
      </c>
    </row>
    <row r="85" spans="1:12" x14ac:dyDescent="0.3">
      <c r="A85" s="71" t="s">
        <v>234</v>
      </c>
      <c r="B85" s="42" t="s">
        <v>233</v>
      </c>
      <c r="C85" s="89"/>
      <c r="D85" s="89"/>
      <c r="E85" s="89"/>
      <c r="F85" s="89"/>
      <c r="G85" s="89"/>
      <c r="H85" s="89"/>
      <c r="I85" s="89"/>
      <c r="J85" s="89"/>
      <c r="K85" s="89"/>
      <c r="L85" s="89"/>
    </row>
    <row r="86" spans="1:12" ht="27.6" x14ac:dyDescent="0.3">
      <c r="A86" s="38" t="s">
        <v>226</v>
      </c>
      <c r="B86" s="43" t="s">
        <v>230</v>
      </c>
      <c r="C86" s="89"/>
      <c r="D86" s="89"/>
      <c r="E86" s="89"/>
      <c r="F86" s="89"/>
      <c r="G86" s="89"/>
      <c r="H86" s="89"/>
      <c r="I86" s="89"/>
      <c r="J86" s="89"/>
      <c r="K86" s="89"/>
      <c r="L86" s="89"/>
    </row>
    <row r="87" spans="1:12" x14ac:dyDescent="0.3">
      <c r="A87" s="38" t="s">
        <v>227</v>
      </c>
      <c r="B87" s="43" t="s">
        <v>294</v>
      </c>
      <c r="C87" s="89"/>
      <c r="D87" s="89"/>
      <c r="E87" s="89"/>
      <c r="F87" s="89"/>
      <c r="G87" s="89"/>
      <c r="H87" s="89"/>
      <c r="I87" s="89"/>
      <c r="J87" s="89"/>
      <c r="K87" s="89"/>
      <c r="L87" s="89"/>
    </row>
    <row r="88" spans="1:12" ht="27.6" x14ac:dyDescent="0.3">
      <c r="A88" s="38" t="s">
        <v>228</v>
      </c>
      <c r="B88" s="38" t="s">
        <v>231</v>
      </c>
      <c r="C88" s="89"/>
      <c r="D88" s="89"/>
      <c r="E88" s="89"/>
      <c r="F88" s="89"/>
      <c r="G88" s="89"/>
      <c r="H88" s="89"/>
      <c r="I88" s="89"/>
      <c r="J88" s="89"/>
      <c r="K88" s="89"/>
      <c r="L88" s="89"/>
    </row>
    <row r="89" spans="1:12" ht="27.6" x14ac:dyDescent="0.3">
      <c r="A89" s="38" t="s">
        <v>229</v>
      </c>
      <c r="B89" s="38" t="s">
        <v>232</v>
      </c>
      <c r="C89" s="89"/>
      <c r="D89" s="89"/>
      <c r="E89" s="89"/>
      <c r="F89" s="89"/>
      <c r="G89" s="89"/>
      <c r="H89" s="89"/>
      <c r="I89" s="89"/>
      <c r="J89" s="89"/>
      <c r="K89" s="89"/>
      <c r="L89" s="89"/>
    </row>
    <row r="90" spans="1:12" ht="27.6" x14ac:dyDescent="0.3">
      <c r="A90" s="38" t="s">
        <v>289</v>
      </c>
      <c r="B90" s="38" t="s">
        <v>290</v>
      </c>
      <c r="C90" s="89"/>
      <c r="D90" s="89"/>
      <c r="E90" s="89"/>
      <c r="F90" s="89"/>
      <c r="G90" s="89"/>
      <c r="H90" s="89"/>
      <c r="I90" s="89"/>
      <c r="J90" s="89"/>
      <c r="K90" s="89"/>
      <c r="L90" s="89"/>
    </row>
    <row r="91" spans="1:12" x14ac:dyDescent="0.3">
      <c r="A91" s="38" t="s">
        <v>300</v>
      </c>
      <c r="B91" s="38" t="s">
        <v>299</v>
      </c>
      <c r="C91" s="89"/>
      <c r="D91" s="89"/>
      <c r="E91" s="89"/>
      <c r="F91" s="89"/>
      <c r="G91" s="89"/>
      <c r="H91" s="89"/>
      <c r="I91" s="89"/>
      <c r="J91" s="89"/>
      <c r="K91" s="89"/>
      <c r="L91" s="89"/>
    </row>
    <row r="92" spans="1:12" ht="27.6" x14ac:dyDescent="0.3">
      <c r="A92" s="38" t="s">
        <v>368</v>
      </c>
      <c r="B92" s="38" t="s">
        <v>403</v>
      </c>
      <c r="C92" s="89"/>
      <c r="D92" s="89"/>
      <c r="E92" s="89"/>
      <c r="F92" s="89"/>
      <c r="G92" s="89"/>
      <c r="H92" s="89"/>
      <c r="I92" s="89"/>
      <c r="J92" s="89"/>
      <c r="K92" s="89"/>
      <c r="L92" s="89"/>
    </row>
    <row r="93" spans="1:12" ht="27.6" x14ac:dyDescent="0.3">
      <c r="A93" s="38" t="s">
        <v>369</v>
      </c>
      <c r="B93" s="38" t="s">
        <v>404</v>
      </c>
      <c r="C93" s="89"/>
      <c r="D93" s="89"/>
      <c r="E93" s="89"/>
      <c r="F93" s="89"/>
      <c r="G93" s="89"/>
      <c r="H93" s="89"/>
      <c r="I93" s="89"/>
      <c r="J93" s="89"/>
      <c r="K93" s="89"/>
      <c r="L93" s="89"/>
    </row>
    <row r="94" spans="1:12" s="34" customFormat="1" ht="27.6" x14ac:dyDescent="0.3">
      <c r="A94" s="106" t="s">
        <v>408</v>
      </c>
      <c r="B94" s="106" t="s">
        <v>409</v>
      </c>
      <c r="C94" s="89"/>
      <c r="D94" s="89"/>
      <c r="E94" s="89"/>
      <c r="F94" s="89"/>
      <c r="G94" s="89"/>
      <c r="H94" s="89"/>
      <c r="I94" s="89"/>
      <c r="J94" s="89"/>
      <c r="K94" s="89"/>
      <c r="L94" s="89"/>
    </row>
    <row r="95" spans="1:12" ht="27.6" x14ac:dyDescent="0.3">
      <c r="A95" s="38" t="s">
        <v>405</v>
      </c>
      <c r="B95" s="38" t="s">
        <v>429</v>
      </c>
      <c r="C95" s="89"/>
      <c r="D95" s="89"/>
      <c r="E95" s="89"/>
      <c r="F95" s="89"/>
      <c r="G95" s="89"/>
      <c r="H95" s="89"/>
      <c r="I95" s="89"/>
      <c r="J95" s="89"/>
      <c r="K95" s="89"/>
      <c r="L95" s="89"/>
    </row>
    <row r="96" spans="1:12" x14ac:dyDescent="0.3">
      <c r="C96" s="89"/>
      <c r="D96" s="89"/>
      <c r="E96" s="89"/>
      <c r="F96" s="89"/>
      <c r="G96" s="89"/>
      <c r="H96" s="89"/>
      <c r="I96" s="89"/>
      <c r="J96" s="89"/>
      <c r="K96" s="89"/>
      <c r="L96" s="89"/>
    </row>
    <row r="97" spans="3:12" x14ac:dyDescent="0.3">
      <c r="C97" s="89"/>
      <c r="D97" s="89"/>
      <c r="E97" s="89"/>
      <c r="F97" s="89"/>
      <c r="G97" s="89"/>
      <c r="H97" s="89"/>
      <c r="I97" s="89"/>
      <c r="J97" s="89"/>
      <c r="K97" s="89"/>
      <c r="L97" s="89"/>
    </row>
    <row r="98" spans="3:12" x14ac:dyDescent="0.3">
      <c r="C98" s="89"/>
      <c r="D98" s="89"/>
      <c r="E98" s="89"/>
      <c r="F98" s="89"/>
      <c r="G98" s="89"/>
      <c r="H98" s="89"/>
      <c r="I98" s="89"/>
      <c r="J98" s="89"/>
      <c r="K98" s="89"/>
      <c r="L98" s="89"/>
    </row>
    <row r="99" spans="3:12" x14ac:dyDescent="0.3">
      <c r="C99" s="89"/>
      <c r="D99" s="89"/>
      <c r="E99" s="89"/>
      <c r="F99" s="89"/>
      <c r="G99" s="89"/>
      <c r="H99" s="89"/>
      <c r="I99" s="89"/>
      <c r="J99" s="89"/>
      <c r="K99" s="89"/>
      <c r="L99" s="89"/>
    </row>
    <row r="100" spans="3:12" x14ac:dyDescent="0.3">
      <c r="C100" s="89"/>
      <c r="D100" s="89"/>
      <c r="E100" s="89"/>
      <c r="F100" s="89"/>
      <c r="G100" s="89"/>
      <c r="H100" s="89"/>
      <c r="I100" s="89"/>
      <c r="J100" s="89"/>
      <c r="K100" s="89"/>
      <c r="L100" s="89"/>
    </row>
    <row r="101" spans="3:12" x14ac:dyDescent="0.3">
      <c r="C101" s="89"/>
      <c r="D101" s="89"/>
      <c r="E101" s="89"/>
      <c r="F101" s="89"/>
      <c r="G101" s="89"/>
      <c r="H101" s="89"/>
      <c r="I101" s="89"/>
      <c r="J101" s="89"/>
      <c r="K101" s="89"/>
      <c r="L101" s="89"/>
    </row>
    <row r="102" spans="3:12" x14ac:dyDescent="0.3">
      <c r="C102" s="89"/>
      <c r="D102" s="89"/>
      <c r="E102" s="89"/>
      <c r="F102" s="89"/>
      <c r="G102" s="89"/>
      <c r="H102" s="89"/>
      <c r="I102" s="89"/>
      <c r="J102" s="89"/>
      <c r="K102" s="89"/>
      <c r="L102" s="89"/>
    </row>
  </sheetData>
  <mergeCells count="4">
    <mergeCell ref="A1:A4"/>
    <mergeCell ref="B1:B4"/>
    <mergeCell ref="B73:B76"/>
    <mergeCell ref="A73:A76"/>
  </mergeCells>
  <pageMargins left="0.70866141732283472" right="0.70866141732283472" top="0.74803149606299213" bottom="0.74803149606299213" header="0.31496062992125984" footer="0.31496062992125984"/>
  <pageSetup paperSize="8"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C8FE7-E669-4FB8-84FE-3CCC832566B7}">
  <sheetPr codeName="Arkusz7">
    <tabColor rgb="FFBDEEFF"/>
    <pageSetUpPr fitToPage="1"/>
  </sheetPr>
  <dimension ref="A1:G102"/>
  <sheetViews>
    <sheetView showGridLines="0" zoomScale="80" zoomScaleNormal="80" workbookViewId="0">
      <pane xSplit="2" ySplit="4" topLeftCell="C49" activePane="bottomRight" state="frozen"/>
      <selection activeCell="U44" sqref="U44"/>
      <selection pane="topRight" activeCell="U44" sqref="U44"/>
      <selection pane="bottomLeft" activeCell="U44" sqref="U44"/>
      <selection pane="bottomRight" activeCell="F72" sqref="F72"/>
    </sheetView>
  </sheetViews>
  <sheetFormatPr defaultColWidth="8.88671875" defaultRowHeight="13.8" x14ac:dyDescent="0.3"/>
  <cols>
    <col min="1" max="1" width="59.33203125" style="10" customWidth="1"/>
    <col min="2" max="2" width="61.109375" style="40" hidden="1" customWidth="1"/>
    <col min="3" max="3" width="13.44140625" style="67" customWidth="1"/>
    <col min="4" max="16384" width="8.88671875" style="13"/>
  </cols>
  <sheetData>
    <row r="1" spans="1:7" ht="12.75" customHeight="1" x14ac:dyDescent="0.3">
      <c r="A1" s="190" t="s">
        <v>218</v>
      </c>
      <c r="B1" s="191" t="s">
        <v>219</v>
      </c>
      <c r="C1" s="87"/>
    </row>
    <row r="2" spans="1:7" ht="12.75" customHeight="1" x14ac:dyDescent="0.3">
      <c r="A2" s="190"/>
      <c r="B2" s="191"/>
      <c r="C2" s="131" t="s">
        <v>462</v>
      </c>
    </row>
    <row r="3" spans="1:7" ht="12.75" customHeight="1" x14ac:dyDescent="0.3">
      <c r="A3" s="190"/>
      <c r="B3" s="191"/>
      <c r="C3" s="131"/>
    </row>
    <row r="4" spans="1:7" ht="12.75" customHeight="1" x14ac:dyDescent="0.3">
      <c r="A4" s="190"/>
      <c r="B4" s="191"/>
      <c r="C4" s="132" t="s">
        <v>265</v>
      </c>
    </row>
    <row r="5" spans="1:7" x14ac:dyDescent="0.3">
      <c r="A5" s="66"/>
      <c r="B5" s="51"/>
      <c r="C5" s="45"/>
    </row>
    <row r="6" spans="1:7" x14ac:dyDescent="0.3">
      <c r="A6" s="8" t="s">
        <v>59</v>
      </c>
      <c r="B6" s="39" t="s">
        <v>142</v>
      </c>
      <c r="C6" s="64"/>
    </row>
    <row r="7" spans="1:7" s="64" customFormat="1" ht="27.6" x14ac:dyDescent="0.3">
      <c r="A7" s="10" t="s">
        <v>344</v>
      </c>
      <c r="B7" s="10" t="s">
        <v>345</v>
      </c>
      <c r="C7" s="89">
        <v>972.8</v>
      </c>
    </row>
    <row r="8" spans="1:7" x14ac:dyDescent="0.3">
      <c r="C8" s="89"/>
      <c r="G8" s="64"/>
    </row>
    <row r="9" spans="1:7" ht="14.4" thickBot="1" x14ac:dyDescent="0.35">
      <c r="A9" s="8" t="s">
        <v>60</v>
      </c>
      <c r="B9" s="39" t="s">
        <v>143</v>
      </c>
      <c r="C9" s="112">
        <f t="shared" ref="C9" si="0">SUM(C10:C24)</f>
        <v>1094.8999999999999</v>
      </c>
      <c r="G9" s="64"/>
    </row>
    <row r="10" spans="1:7" s="64" customFormat="1" x14ac:dyDescent="0.3">
      <c r="A10" s="10" t="s">
        <v>48</v>
      </c>
      <c r="B10" s="40" t="s">
        <v>144</v>
      </c>
      <c r="C10" s="90">
        <v>675.3</v>
      </c>
    </row>
    <row r="11" spans="1:7" x14ac:dyDescent="0.3">
      <c r="A11" s="10" t="s">
        <v>244</v>
      </c>
      <c r="B11" s="40" t="s">
        <v>245</v>
      </c>
      <c r="C11" s="90">
        <v>289.39999999999998</v>
      </c>
      <c r="G11" s="64"/>
    </row>
    <row r="12" spans="1:7" x14ac:dyDescent="0.3">
      <c r="A12" s="10" t="s">
        <v>62</v>
      </c>
      <c r="B12" s="40" t="s">
        <v>147</v>
      </c>
      <c r="C12" s="90">
        <v>81.599999999999994</v>
      </c>
      <c r="G12" s="64"/>
    </row>
    <row r="13" spans="1:7" x14ac:dyDescent="0.3">
      <c r="A13" s="10" t="s">
        <v>63</v>
      </c>
      <c r="B13" s="40" t="s">
        <v>146</v>
      </c>
      <c r="C13" s="90">
        <v>4</v>
      </c>
      <c r="G13" s="64"/>
    </row>
    <row r="14" spans="1:7" x14ac:dyDescent="0.3">
      <c r="A14" s="59" t="s">
        <v>223</v>
      </c>
      <c r="B14" s="60" t="s">
        <v>225</v>
      </c>
      <c r="C14" s="90">
        <v>-0.3</v>
      </c>
      <c r="G14" s="64"/>
    </row>
    <row r="15" spans="1:7" x14ac:dyDescent="0.3">
      <c r="A15" s="59" t="s">
        <v>64</v>
      </c>
      <c r="B15" s="60" t="s">
        <v>148</v>
      </c>
      <c r="C15" s="90">
        <v>21.6</v>
      </c>
      <c r="G15" s="64"/>
    </row>
    <row r="16" spans="1:7" hidden="1" x14ac:dyDescent="0.3">
      <c r="A16" s="59" t="s">
        <v>362</v>
      </c>
      <c r="B16" s="60" t="s">
        <v>363</v>
      </c>
      <c r="C16" s="90"/>
      <c r="G16" s="64"/>
    </row>
    <row r="17" spans="1:7" hidden="1" x14ac:dyDescent="0.3">
      <c r="A17" s="59" t="s">
        <v>361</v>
      </c>
      <c r="B17" s="60" t="s">
        <v>360</v>
      </c>
      <c r="C17" s="90"/>
      <c r="G17" s="64"/>
    </row>
    <row r="18" spans="1:7" x14ac:dyDescent="0.3">
      <c r="A18" s="10" t="s">
        <v>224</v>
      </c>
      <c r="B18" s="40" t="s">
        <v>293</v>
      </c>
      <c r="C18" s="90">
        <v>-2.6</v>
      </c>
      <c r="G18" s="64"/>
    </row>
    <row r="19" spans="1:7" hidden="1" x14ac:dyDescent="0.3">
      <c r="A19" s="10" t="s">
        <v>309</v>
      </c>
      <c r="B19" s="61" t="s">
        <v>321</v>
      </c>
      <c r="C19" s="89"/>
      <c r="G19" s="64"/>
    </row>
    <row r="20" spans="1:7" hidden="1" x14ac:dyDescent="0.3">
      <c r="A20" s="10" t="s">
        <v>250</v>
      </c>
      <c r="B20" s="67" t="s">
        <v>259</v>
      </c>
      <c r="C20" s="89"/>
      <c r="G20" s="64"/>
    </row>
    <row r="21" spans="1:7" x14ac:dyDescent="0.3">
      <c r="A21" s="10" t="s">
        <v>221</v>
      </c>
      <c r="B21" s="40" t="s">
        <v>149</v>
      </c>
      <c r="C21" s="90">
        <v>18.3</v>
      </c>
      <c r="G21" s="64"/>
    </row>
    <row r="22" spans="1:7" ht="24.6" hidden="1" customHeight="1" x14ac:dyDescent="0.3">
      <c r="A22" s="70" t="s">
        <v>310</v>
      </c>
      <c r="B22" s="66" t="s">
        <v>322</v>
      </c>
      <c r="C22" s="90"/>
      <c r="G22" s="64"/>
    </row>
    <row r="23" spans="1:7" ht="24.6" customHeight="1" x14ac:dyDescent="0.3">
      <c r="A23" s="70" t="s">
        <v>364</v>
      </c>
      <c r="B23" s="66" t="s">
        <v>379</v>
      </c>
      <c r="C23" s="90">
        <v>3.5</v>
      </c>
      <c r="G23" s="64"/>
    </row>
    <row r="24" spans="1:7" x14ac:dyDescent="0.3">
      <c r="A24" s="10" t="s">
        <v>65</v>
      </c>
      <c r="B24" s="40" t="s">
        <v>150</v>
      </c>
      <c r="C24" s="90">
        <v>4.0999999999999996</v>
      </c>
      <c r="G24" s="64"/>
    </row>
    <row r="25" spans="1:7" ht="14.4" thickBot="1" x14ac:dyDescent="0.35">
      <c r="A25" s="8" t="s">
        <v>66</v>
      </c>
      <c r="B25" s="39" t="s">
        <v>151</v>
      </c>
      <c r="C25" s="112">
        <f t="shared" ref="C25" si="1">C9+C7</f>
        <v>2067.6999999999998</v>
      </c>
      <c r="G25" s="64"/>
    </row>
    <row r="26" spans="1:7" s="64" customFormat="1" x14ac:dyDescent="0.3">
      <c r="A26" s="10" t="s">
        <v>67</v>
      </c>
      <c r="B26" s="40" t="s">
        <v>152</v>
      </c>
      <c r="C26" s="89">
        <v>-246.1</v>
      </c>
    </row>
    <row r="27" spans="1:7" ht="14.4" thickBot="1" x14ac:dyDescent="0.35">
      <c r="A27" s="8" t="s">
        <v>36</v>
      </c>
      <c r="B27" s="39" t="s">
        <v>153</v>
      </c>
      <c r="C27" s="112">
        <f t="shared" ref="C27" si="2">C25+C26</f>
        <v>1821.6</v>
      </c>
      <c r="G27" s="64"/>
    </row>
    <row r="28" spans="1:7" s="64" customFormat="1" x14ac:dyDescent="0.3">
      <c r="A28" s="10"/>
      <c r="B28" s="40"/>
      <c r="C28" s="89"/>
    </row>
    <row r="29" spans="1:7" x14ac:dyDescent="0.3">
      <c r="A29" s="8" t="s">
        <v>68</v>
      </c>
      <c r="B29" s="39" t="s">
        <v>158</v>
      </c>
      <c r="C29" s="68"/>
      <c r="G29" s="64"/>
    </row>
    <row r="30" spans="1:7" s="64" customFormat="1" x14ac:dyDescent="0.3">
      <c r="A30" s="10" t="s">
        <v>291</v>
      </c>
      <c r="B30" s="40" t="s">
        <v>295</v>
      </c>
      <c r="C30" s="90">
        <v>15</v>
      </c>
    </row>
    <row r="31" spans="1:7" x14ac:dyDescent="0.3">
      <c r="A31" s="10" t="s">
        <v>370</v>
      </c>
      <c r="B31" s="40" t="s">
        <v>296</v>
      </c>
      <c r="C31" s="90">
        <v>-333.3</v>
      </c>
      <c r="F31" s="64"/>
      <c r="G31" s="64"/>
    </row>
    <row r="32" spans="1:7" x14ac:dyDescent="0.3">
      <c r="A32" s="10" t="s">
        <v>222</v>
      </c>
      <c r="B32" s="40" t="s">
        <v>159</v>
      </c>
      <c r="C32" s="90">
        <v>-242.1</v>
      </c>
      <c r="F32" s="64"/>
      <c r="G32" s="64"/>
    </row>
    <row r="33" spans="1:7" hidden="1" x14ac:dyDescent="0.3">
      <c r="A33" s="10" t="s">
        <v>283</v>
      </c>
      <c r="B33" s="40" t="s">
        <v>160</v>
      </c>
      <c r="C33" s="34"/>
      <c r="F33" s="64"/>
      <c r="G33" s="64"/>
    </row>
    <row r="34" spans="1:7" x14ac:dyDescent="0.3">
      <c r="A34" s="10" t="s">
        <v>352</v>
      </c>
      <c r="B34" s="60" t="s">
        <v>391</v>
      </c>
      <c r="C34" s="90">
        <v>36.200000000000003</v>
      </c>
      <c r="F34" s="64"/>
      <c r="G34" s="64"/>
    </row>
    <row r="35" spans="1:7" ht="27.6" hidden="1" x14ac:dyDescent="0.3">
      <c r="A35" s="10" t="s">
        <v>284</v>
      </c>
      <c r="B35" s="45" t="s">
        <v>260</v>
      </c>
      <c r="C35" s="90">
        <v>0</v>
      </c>
      <c r="F35" s="64"/>
      <c r="G35" s="64"/>
    </row>
    <row r="36" spans="1:7" x14ac:dyDescent="0.3">
      <c r="A36" s="59" t="s">
        <v>425</v>
      </c>
      <c r="B36" s="60" t="s">
        <v>430</v>
      </c>
      <c r="C36" s="90">
        <v>3.7</v>
      </c>
      <c r="F36" s="64"/>
      <c r="G36" s="64"/>
    </row>
    <row r="37" spans="1:7" ht="22.65" customHeight="1" x14ac:dyDescent="0.3">
      <c r="A37" s="59" t="s">
        <v>426</v>
      </c>
      <c r="B37" s="60" t="s">
        <v>431</v>
      </c>
      <c r="C37" s="90">
        <v>-74.400000000000006</v>
      </c>
      <c r="F37" s="64"/>
      <c r="G37" s="64"/>
    </row>
    <row r="38" spans="1:7" ht="22.65" hidden="1" customHeight="1" x14ac:dyDescent="0.3">
      <c r="A38" s="59" t="s">
        <v>284</v>
      </c>
      <c r="B38" s="60"/>
      <c r="C38" s="90"/>
      <c r="F38" s="64"/>
      <c r="G38" s="64"/>
    </row>
    <row r="39" spans="1:7" s="34" customFormat="1" x14ac:dyDescent="0.3">
      <c r="A39" s="59" t="s">
        <v>410</v>
      </c>
      <c r="B39" s="105" t="s">
        <v>411</v>
      </c>
      <c r="C39" s="90">
        <v>15.7</v>
      </c>
      <c r="F39" s="64"/>
      <c r="G39" s="64"/>
    </row>
    <row r="40" spans="1:7" x14ac:dyDescent="0.3">
      <c r="A40" s="59" t="s">
        <v>406</v>
      </c>
      <c r="B40" s="41" t="s">
        <v>407</v>
      </c>
      <c r="C40" s="89">
        <v>-13.6</v>
      </c>
      <c r="F40" s="64"/>
      <c r="G40" s="64"/>
    </row>
    <row r="41" spans="1:7" hidden="1" x14ac:dyDescent="0.3">
      <c r="A41" s="59" t="s">
        <v>427</v>
      </c>
      <c r="B41" s="41" t="s">
        <v>428</v>
      </c>
      <c r="C41" s="89"/>
      <c r="F41" s="64"/>
      <c r="G41" s="64"/>
    </row>
    <row r="42" spans="1:7" x14ac:dyDescent="0.3">
      <c r="A42" s="59" t="s">
        <v>69</v>
      </c>
      <c r="B42" s="40" t="s">
        <v>161</v>
      </c>
      <c r="C42" s="90">
        <v>-49.4</v>
      </c>
      <c r="F42" s="64"/>
      <c r="G42" s="64"/>
    </row>
    <row r="43" spans="1:7" x14ac:dyDescent="0.3">
      <c r="A43" s="69" t="s">
        <v>70</v>
      </c>
      <c r="B43" s="40" t="s">
        <v>162</v>
      </c>
      <c r="C43" s="90">
        <v>61.2</v>
      </c>
      <c r="F43" s="64"/>
      <c r="G43" s="64"/>
    </row>
    <row r="44" spans="1:7" x14ac:dyDescent="0.3">
      <c r="A44" s="59" t="s">
        <v>71</v>
      </c>
      <c r="B44" s="40" t="s">
        <v>154</v>
      </c>
      <c r="C44" s="90">
        <v>8.3000000000000007</v>
      </c>
      <c r="F44" s="64"/>
      <c r="G44" s="64"/>
    </row>
    <row r="45" spans="1:7" x14ac:dyDescent="0.3">
      <c r="A45" s="59" t="s">
        <v>72</v>
      </c>
      <c r="B45" s="40" t="s">
        <v>155</v>
      </c>
      <c r="C45" s="89">
        <v>13.9</v>
      </c>
      <c r="F45" s="64"/>
      <c r="G45" s="64"/>
    </row>
    <row r="46" spans="1:7" x14ac:dyDescent="0.3">
      <c r="A46" s="59" t="s">
        <v>217</v>
      </c>
      <c r="B46" s="40" t="s">
        <v>156</v>
      </c>
      <c r="C46" s="90">
        <v>-3</v>
      </c>
      <c r="F46" s="64"/>
      <c r="G46" s="64"/>
    </row>
    <row r="47" spans="1:7" ht="14.4" thickBot="1" x14ac:dyDescent="0.35">
      <c r="A47" s="8" t="s">
        <v>73</v>
      </c>
      <c r="B47" s="39" t="s">
        <v>157</v>
      </c>
      <c r="C47" s="112">
        <f t="shared" ref="C47" si="3">SUM(C30:C46)</f>
        <v>-561.79999999999984</v>
      </c>
      <c r="G47" s="64"/>
    </row>
    <row r="48" spans="1:7" s="64" customFormat="1" x14ac:dyDescent="0.3">
      <c r="A48" s="8"/>
      <c r="B48" s="39"/>
      <c r="C48" s="68"/>
    </row>
    <row r="49" spans="1:7" s="64" customFormat="1" x14ac:dyDescent="0.3">
      <c r="A49" s="8" t="s">
        <v>74</v>
      </c>
      <c r="B49" s="39" t="s">
        <v>163</v>
      </c>
      <c r="C49" s="68"/>
    </row>
    <row r="50" spans="1:7" s="68" customFormat="1" hidden="1" x14ac:dyDescent="0.3">
      <c r="A50" s="59" t="s">
        <v>412</v>
      </c>
      <c r="B50" s="60" t="s">
        <v>413</v>
      </c>
      <c r="C50" s="93"/>
      <c r="G50" s="64" t="e">
        <f>#REF!-#REF!+#REF!</f>
        <v>#REF!</v>
      </c>
    </row>
    <row r="51" spans="1:7" s="64" customFormat="1" x14ac:dyDescent="0.3">
      <c r="A51" s="10" t="s">
        <v>346</v>
      </c>
      <c r="B51" s="40" t="s">
        <v>355</v>
      </c>
      <c r="C51" s="93">
        <v>15.5</v>
      </c>
    </row>
    <row r="52" spans="1:7" x14ac:dyDescent="0.3">
      <c r="A52" s="10" t="s">
        <v>75</v>
      </c>
      <c r="B52" s="40" t="s">
        <v>164</v>
      </c>
      <c r="C52" s="93">
        <v>-124.2</v>
      </c>
      <c r="G52" s="64"/>
    </row>
    <row r="53" spans="1:7" x14ac:dyDescent="0.3">
      <c r="A53" s="10" t="s">
        <v>76</v>
      </c>
      <c r="B53" s="40" t="s">
        <v>165</v>
      </c>
      <c r="C53" s="93">
        <v>725.1</v>
      </c>
      <c r="G53" s="64"/>
    </row>
    <row r="54" spans="1:7" x14ac:dyDescent="0.3">
      <c r="A54" s="10" t="s">
        <v>365</v>
      </c>
      <c r="B54" s="40" t="s">
        <v>305</v>
      </c>
      <c r="C54" s="93">
        <v>311.8</v>
      </c>
      <c r="G54" s="64"/>
    </row>
    <row r="55" spans="1:7" x14ac:dyDescent="0.3">
      <c r="A55" s="70" t="s">
        <v>351</v>
      </c>
      <c r="B55" s="40" t="s">
        <v>380</v>
      </c>
      <c r="C55" s="93">
        <v>-142.4</v>
      </c>
      <c r="G55" s="64"/>
    </row>
    <row r="56" spans="1:7" x14ac:dyDescent="0.3">
      <c r="A56" s="10" t="s">
        <v>77</v>
      </c>
      <c r="B56" s="60" t="s">
        <v>166</v>
      </c>
      <c r="C56" s="93">
        <v>-648.70000000000005</v>
      </c>
      <c r="G56" s="64"/>
    </row>
    <row r="57" spans="1:7" x14ac:dyDescent="0.3">
      <c r="A57" s="10" t="s">
        <v>78</v>
      </c>
      <c r="B57" s="40" t="s">
        <v>167</v>
      </c>
      <c r="C57" s="93">
        <v>-222.4</v>
      </c>
      <c r="G57" s="64"/>
    </row>
    <row r="58" spans="1:7" x14ac:dyDescent="0.3">
      <c r="A58" s="10" t="s">
        <v>79</v>
      </c>
      <c r="B58" s="40" t="s">
        <v>168</v>
      </c>
      <c r="C58" s="93">
        <v>-86.6</v>
      </c>
      <c r="G58" s="64"/>
    </row>
    <row r="59" spans="1:7" x14ac:dyDescent="0.3">
      <c r="A59" s="10" t="s">
        <v>285</v>
      </c>
      <c r="B59" s="60" t="s">
        <v>356</v>
      </c>
      <c r="C59" s="93">
        <v>-249.8</v>
      </c>
      <c r="G59" s="64"/>
    </row>
    <row r="60" spans="1:7" x14ac:dyDescent="0.3">
      <c r="A60" s="10" t="s">
        <v>286</v>
      </c>
      <c r="B60" s="60" t="s">
        <v>292</v>
      </c>
      <c r="C60" s="93">
        <v>-302.7</v>
      </c>
      <c r="G60" s="64"/>
    </row>
    <row r="61" spans="1:7" x14ac:dyDescent="0.3">
      <c r="A61" s="10" t="s">
        <v>287</v>
      </c>
      <c r="B61" s="40" t="s">
        <v>288</v>
      </c>
      <c r="C61" s="93">
        <v>8.4</v>
      </c>
      <c r="G61" s="64"/>
    </row>
    <row r="62" spans="1:7" hidden="1" x14ac:dyDescent="0.3">
      <c r="A62" s="10" t="s">
        <v>416</v>
      </c>
      <c r="B62" s="40" t="s">
        <v>417</v>
      </c>
      <c r="C62" s="93">
        <v>0</v>
      </c>
      <c r="G62" s="64"/>
    </row>
    <row r="63" spans="1:7" hidden="1" x14ac:dyDescent="0.3">
      <c r="A63" s="10" t="s">
        <v>220</v>
      </c>
      <c r="B63" s="40" t="s">
        <v>169</v>
      </c>
      <c r="C63" s="93">
        <v>0</v>
      </c>
      <c r="G63" s="64"/>
    </row>
    <row r="64" spans="1:7" ht="14.4" thickBot="1" x14ac:dyDescent="0.35">
      <c r="A64" s="8" t="s">
        <v>80</v>
      </c>
      <c r="B64" s="39" t="s">
        <v>170</v>
      </c>
      <c r="C64" s="112">
        <f t="shared" ref="C64" si="4">SUM(C50:C63)</f>
        <v>-716</v>
      </c>
      <c r="G64" s="64"/>
    </row>
    <row r="65" spans="1:7" s="64" customFormat="1" x14ac:dyDescent="0.3">
      <c r="A65" s="10"/>
      <c r="B65" s="40"/>
      <c r="C65" s="65"/>
    </row>
    <row r="66" spans="1:7" ht="28.2" thickBot="1" x14ac:dyDescent="0.35">
      <c r="A66" s="8" t="s">
        <v>81</v>
      </c>
      <c r="B66" s="39" t="s">
        <v>171</v>
      </c>
      <c r="C66" s="112">
        <f t="shared" ref="C66" si="5">C27+C47+C64</f>
        <v>543.80000000000018</v>
      </c>
      <c r="G66" s="64"/>
    </row>
    <row r="67" spans="1:7" s="64" customFormat="1" x14ac:dyDescent="0.3">
      <c r="A67" s="8"/>
      <c r="B67" s="39"/>
      <c r="C67" s="91"/>
    </row>
    <row r="68" spans="1:7" x14ac:dyDescent="0.3">
      <c r="A68" s="80" t="s">
        <v>311</v>
      </c>
      <c r="B68" s="40" t="s">
        <v>314</v>
      </c>
      <c r="C68" s="93">
        <v>78.7</v>
      </c>
      <c r="G68" s="64"/>
    </row>
    <row r="69" spans="1:7" x14ac:dyDescent="0.3">
      <c r="A69" s="80" t="s">
        <v>508</v>
      </c>
      <c r="B69" s="40" t="s">
        <v>509</v>
      </c>
      <c r="C69" s="93">
        <v>1839.4</v>
      </c>
      <c r="G69" s="64"/>
    </row>
    <row r="70" spans="1:7" ht="14.4" thickBot="1" x14ac:dyDescent="0.35">
      <c r="A70" s="79" t="s">
        <v>510</v>
      </c>
      <c r="B70" s="79" t="s">
        <v>511</v>
      </c>
      <c r="C70" s="113">
        <v>2461.9</v>
      </c>
      <c r="G70" s="64"/>
    </row>
    <row r="71" spans="1:7" ht="14.4" thickTop="1" x14ac:dyDescent="0.3">
      <c r="B71" s="10"/>
      <c r="C71" s="65">
        <f>C69+C68+C66-C70</f>
        <v>0</v>
      </c>
    </row>
    <row r="72" spans="1:7" x14ac:dyDescent="0.3">
      <c r="A72" s="122"/>
      <c r="B72" s="10"/>
      <c r="C72" s="65"/>
    </row>
    <row r="73" spans="1:7" x14ac:dyDescent="0.3">
      <c r="A73" s="193" t="s">
        <v>61</v>
      </c>
      <c r="B73" s="192" t="s">
        <v>145</v>
      </c>
      <c r="C73" s="87"/>
    </row>
    <row r="74" spans="1:7" x14ac:dyDescent="0.3">
      <c r="A74" s="193"/>
      <c r="B74" s="192"/>
      <c r="C74" s="131" t="s">
        <v>462</v>
      </c>
    </row>
    <row r="75" spans="1:7" x14ac:dyDescent="0.3">
      <c r="A75" s="193"/>
      <c r="B75" s="192"/>
      <c r="C75" s="88"/>
    </row>
    <row r="76" spans="1:7" x14ac:dyDescent="0.3">
      <c r="A76" s="193"/>
      <c r="B76" s="192"/>
      <c r="C76" s="132" t="s">
        <v>265</v>
      </c>
    </row>
    <row r="77" spans="1:7" x14ac:dyDescent="0.3">
      <c r="A77" s="10" t="s">
        <v>82</v>
      </c>
      <c r="B77" s="40" t="s">
        <v>172</v>
      </c>
      <c r="C77" s="114">
        <v>-21.2</v>
      </c>
    </row>
    <row r="78" spans="1:7" x14ac:dyDescent="0.3">
      <c r="A78" s="10" t="s">
        <v>198</v>
      </c>
      <c r="B78" s="40" t="s">
        <v>173</v>
      </c>
      <c r="C78" s="114">
        <v>138.30000000000001</v>
      </c>
    </row>
    <row r="79" spans="1:7" x14ac:dyDescent="0.3">
      <c r="A79" s="10" t="s">
        <v>199</v>
      </c>
      <c r="B79" s="40" t="s">
        <v>174</v>
      </c>
      <c r="C79" s="114">
        <v>161.1</v>
      </c>
    </row>
    <row r="80" spans="1:7" x14ac:dyDescent="0.3">
      <c r="A80" s="10" t="s">
        <v>83</v>
      </c>
      <c r="B80" s="40" t="s">
        <v>175</v>
      </c>
      <c r="C80" s="114">
        <v>13.3</v>
      </c>
    </row>
    <row r="81" spans="1:3" x14ac:dyDescent="0.3">
      <c r="A81" s="10" t="s">
        <v>84</v>
      </c>
      <c r="B81" s="40" t="s">
        <v>176</v>
      </c>
      <c r="C81" s="93">
        <v>7</v>
      </c>
    </row>
    <row r="82" spans="1:3" x14ac:dyDescent="0.3">
      <c r="A82" s="70" t="s">
        <v>301</v>
      </c>
      <c r="B82" s="61" t="s">
        <v>304</v>
      </c>
      <c r="C82" s="92">
        <v>-9.1</v>
      </c>
    </row>
    <row r="83" spans="1:3" ht="14.4" thickBot="1" x14ac:dyDescent="0.35">
      <c r="A83" s="13"/>
      <c r="B83" s="13"/>
      <c r="C83" s="112">
        <f t="shared" ref="C83" si="6">ROUND(SUM(C77:C82),1)</f>
        <v>289.39999999999998</v>
      </c>
    </row>
    <row r="84" spans="1:3" x14ac:dyDescent="0.3">
      <c r="A84" s="13"/>
      <c r="B84" s="13"/>
      <c r="C84" s="89">
        <f t="shared" ref="C84" si="7">C83-C11</f>
        <v>0</v>
      </c>
    </row>
    <row r="85" spans="1:3" x14ac:dyDescent="0.3">
      <c r="A85" s="71" t="s">
        <v>234</v>
      </c>
      <c r="B85" s="42" t="s">
        <v>233</v>
      </c>
      <c r="C85" s="89"/>
    </row>
    <row r="86" spans="1:3" ht="27.6" x14ac:dyDescent="0.3">
      <c r="A86" s="38" t="s">
        <v>226</v>
      </c>
      <c r="B86" s="43" t="s">
        <v>230</v>
      </c>
      <c r="C86" s="89"/>
    </row>
    <row r="87" spans="1:3" x14ac:dyDescent="0.3">
      <c r="A87" s="38" t="s">
        <v>227</v>
      </c>
      <c r="B87" s="43" t="s">
        <v>294</v>
      </c>
      <c r="C87" s="89"/>
    </row>
    <row r="88" spans="1:3" ht="27.6" x14ac:dyDescent="0.3">
      <c r="A88" s="38" t="s">
        <v>228</v>
      </c>
      <c r="B88" s="38" t="s">
        <v>231</v>
      </c>
      <c r="C88" s="89"/>
    </row>
    <row r="89" spans="1:3" ht="27.6" x14ac:dyDescent="0.3">
      <c r="A89" s="38" t="s">
        <v>229</v>
      </c>
      <c r="B89" s="38" t="s">
        <v>232</v>
      </c>
      <c r="C89" s="89"/>
    </row>
    <row r="90" spans="1:3" ht="27.6" x14ac:dyDescent="0.3">
      <c r="A90" s="38" t="s">
        <v>289</v>
      </c>
      <c r="B90" s="38" t="s">
        <v>290</v>
      </c>
      <c r="C90" s="89"/>
    </row>
    <row r="91" spans="1:3" x14ac:dyDescent="0.3">
      <c r="A91" s="38" t="s">
        <v>300</v>
      </c>
      <c r="B91" s="38" t="s">
        <v>299</v>
      </c>
      <c r="C91" s="89"/>
    </row>
    <row r="92" spans="1:3" ht="27.6" x14ac:dyDescent="0.3">
      <c r="A92" s="38" t="s">
        <v>368</v>
      </c>
      <c r="B92" s="38" t="s">
        <v>403</v>
      </c>
      <c r="C92" s="89"/>
    </row>
    <row r="93" spans="1:3" ht="27.6" x14ac:dyDescent="0.3">
      <c r="A93" s="38" t="s">
        <v>369</v>
      </c>
      <c r="B93" s="38" t="s">
        <v>404</v>
      </c>
      <c r="C93" s="89"/>
    </row>
    <row r="94" spans="1:3" s="34" customFormat="1" ht="27.6" x14ac:dyDescent="0.3">
      <c r="A94" s="106" t="s">
        <v>408</v>
      </c>
      <c r="B94" s="106" t="s">
        <v>409</v>
      </c>
      <c r="C94" s="89"/>
    </row>
    <row r="95" spans="1:3" ht="27.6" x14ac:dyDescent="0.3">
      <c r="A95" s="38" t="s">
        <v>405</v>
      </c>
      <c r="B95" s="38" t="s">
        <v>429</v>
      </c>
      <c r="C95" s="89"/>
    </row>
    <row r="96" spans="1:3" x14ac:dyDescent="0.3">
      <c r="C96" s="89"/>
    </row>
    <row r="97" spans="3:3" x14ac:dyDescent="0.3">
      <c r="C97" s="89"/>
    </row>
    <row r="98" spans="3:3" x14ac:dyDescent="0.3">
      <c r="C98" s="89"/>
    </row>
    <row r="99" spans="3:3" x14ac:dyDescent="0.3">
      <c r="C99" s="89"/>
    </row>
    <row r="100" spans="3:3" x14ac:dyDescent="0.3">
      <c r="C100" s="89"/>
    </row>
    <row r="101" spans="3:3" x14ac:dyDescent="0.3">
      <c r="C101" s="89"/>
    </row>
    <row r="102" spans="3:3" x14ac:dyDescent="0.3">
      <c r="C102" s="89"/>
    </row>
  </sheetData>
  <mergeCells count="4">
    <mergeCell ref="A1:A4"/>
    <mergeCell ref="B1:B4"/>
    <mergeCell ref="A73:A76"/>
    <mergeCell ref="B73:B76"/>
  </mergeCells>
  <pageMargins left="0.70866141732283472" right="0.70866141732283472" top="0.74803149606299213" bottom="0.74803149606299213" header="0.31496062992125984" footer="0.31496062992125984"/>
  <pageSetup paperSize="8"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4">
    <pageSetUpPr fitToPage="1"/>
  </sheetPr>
  <dimension ref="A1:M112"/>
  <sheetViews>
    <sheetView showGridLines="0" topLeftCell="A53" zoomScale="85" zoomScaleNormal="85" zoomScaleSheetLayoutView="85" workbookViewId="0">
      <selection activeCell="T19" sqref="T19"/>
    </sheetView>
  </sheetViews>
  <sheetFormatPr defaultRowHeight="13.8" outlineLevelRow="1" x14ac:dyDescent="0.3"/>
  <cols>
    <col min="1" max="1" width="44" customWidth="1"/>
    <col min="2" max="2" width="41.44140625" hidden="1" customWidth="1"/>
    <col min="3" max="5" width="15" style="21" customWidth="1"/>
    <col min="6" max="8" width="13.88671875" style="21" customWidth="1"/>
    <col min="9" max="12" width="15" style="21" customWidth="1"/>
  </cols>
  <sheetData>
    <row r="1" spans="1:13" ht="18" x14ac:dyDescent="0.3">
      <c r="A1" s="189" t="s">
        <v>86</v>
      </c>
      <c r="B1" s="189" t="s">
        <v>185</v>
      </c>
      <c r="C1" s="129"/>
      <c r="D1" s="123"/>
      <c r="E1" s="118"/>
      <c r="F1" s="110"/>
      <c r="G1" s="108"/>
      <c r="H1" s="134"/>
      <c r="I1" s="134"/>
      <c r="J1" s="134"/>
      <c r="K1" s="134"/>
      <c r="L1" s="140"/>
    </row>
    <row r="2" spans="1:13" ht="18" x14ac:dyDescent="0.3">
      <c r="A2" s="189"/>
      <c r="B2" s="189"/>
      <c r="C2" s="129"/>
      <c r="D2" s="123"/>
      <c r="E2" s="118"/>
      <c r="F2" s="110"/>
      <c r="G2" s="108"/>
      <c r="H2" s="134"/>
      <c r="I2" s="134"/>
      <c r="J2" s="134"/>
      <c r="K2" s="134"/>
      <c r="L2" s="140"/>
    </row>
    <row r="3" spans="1:13" x14ac:dyDescent="0.3">
      <c r="A3" s="16" t="s">
        <v>215</v>
      </c>
      <c r="B3" s="16" t="s">
        <v>216</v>
      </c>
    </row>
    <row r="4" spans="1:13" x14ac:dyDescent="0.3">
      <c r="A4" s="17" t="str">
        <f>seg_pl_pl</f>
        <v>Segment Asseco Poland</v>
      </c>
      <c r="B4" s="17" t="str">
        <f>seg_en_pl</f>
        <v>Segment Asseco Poland</v>
      </c>
      <c r="C4" s="17"/>
      <c r="D4" s="17"/>
      <c r="E4" s="17"/>
      <c r="F4" s="17"/>
      <c r="G4" s="17"/>
      <c r="H4" s="17"/>
      <c r="I4" s="17"/>
      <c r="J4" s="17"/>
      <c r="K4" s="17"/>
      <c r="L4" s="17"/>
    </row>
    <row r="5" spans="1:13" x14ac:dyDescent="0.3">
      <c r="A5" s="17" t="str">
        <f>seg_pl_see</f>
        <v>Segment Asseco International</v>
      </c>
      <c r="B5" s="17" t="str">
        <f>seg_en_see</f>
        <v>Segment Asseco International</v>
      </c>
      <c r="C5" s="17"/>
      <c r="D5" s="17"/>
      <c r="E5" s="17"/>
      <c r="F5" s="17"/>
      <c r="G5" s="17"/>
      <c r="H5" s="17"/>
      <c r="I5" s="17"/>
      <c r="J5" s="17"/>
      <c r="K5" s="17"/>
      <c r="L5" s="17"/>
    </row>
    <row r="6" spans="1:13" x14ac:dyDescent="0.3">
      <c r="A6" s="17" t="str">
        <f>seg_pl_we</f>
        <v>Segment Formula Systems</v>
      </c>
      <c r="B6" s="17" t="str">
        <f>seg_en_we</f>
        <v>Segment Formula Systems</v>
      </c>
      <c r="C6" s="17"/>
      <c r="D6" s="17"/>
      <c r="E6" s="17"/>
      <c r="F6" s="17"/>
      <c r="G6" s="17"/>
      <c r="H6" s="17"/>
      <c r="I6" s="17"/>
      <c r="J6" s="17"/>
      <c r="K6" s="17"/>
      <c r="L6" s="17"/>
    </row>
    <row r="7" spans="1:13" s="21" customFormat="1" x14ac:dyDescent="0.3">
      <c r="A7" s="17"/>
      <c r="B7" s="17"/>
      <c r="C7" s="17"/>
      <c r="D7" s="17"/>
      <c r="E7" s="17"/>
      <c r="F7" s="17"/>
      <c r="G7" s="17"/>
      <c r="H7" s="17"/>
      <c r="I7" s="17"/>
      <c r="J7" s="17"/>
      <c r="K7" s="17"/>
      <c r="L7" s="17"/>
    </row>
    <row r="8" spans="1:13" s="21" customFormat="1" ht="14.4" customHeight="1" x14ac:dyDescent="0.3">
      <c r="A8" s="49"/>
      <c r="B8" s="48"/>
      <c r="C8" s="48"/>
      <c r="D8" s="48"/>
      <c r="E8" s="48"/>
      <c r="F8" s="48"/>
      <c r="G8" s="48"/>
      <c r="H8" s="48"/>
      <c r="I8" s="48"/>
      <c r="J8" s="48"/>
      <c r="K8" s="48"/>
      <c r="L8" s="48"/>
    </row>
    <row r="9" spans="1:13" s="12" customFormat="1" x14ac:dyDescent="0.3">
      <c r="A9" s="16"/>
      <c r="C9" s="21"/>
      <c r="D9" s="21"/>
      <c r="E9" s="21"/>
      <c r="F9" s="21"/>
      <c r="G9" s="21"/>
      <c r="H9" s="21"/>
      <c r="I9" s="21"/>
      <c r="J9" s="21"/>
      <c r="K9" s="21"/>
      <c r="L9" s="21"/>
    </row>
    <row r="10" spans="1:13" x14ac:dyDescent="0.3">
      <c r="A10" s="194" t="s">
        <v>396</v>
      </c>
      <c r="B10" s="194" t="s">
        <v>396</v>
      </c>
      <c r="C10" s="131" t="s">
        <v>463</v>
      </c>
      <c r="D10" s="131" t="s">
        <v>464</v>
      </c>
      <c r="E10" s="131" t="s">
        <v>465</v>
      </c>
      <c r="F10" s="131" t="s">
        <v>466</v>
      </c>
      <c r="G10" s="81" t="s">
        <v>420</v>
      </c>
      <c r="H10" s="81" t="s">
        <v>424</v>
      </c>
      <c r="I10" s="81" t="s">
        <v>433</v>
      </c>
      <c r="J10" s="81" t="s">
        <v>451</v>
      </c>
      <c r="K10" s="81" t="s">
        <v>458</v>
      </c>
      <c r="L10" s="81" t="s">
        <v>507</v>
      </c>
    </row>
    <row r="11" spans="1:13" s="21" customFormat="1" x14ac:dyDescent="0.3">
      <c r="A11" s="194"/>
      <c r="B11" s="194"/>
      <c r="C11" s="131"/>
      <c r="D11" s="131"/>
      <c r="E11" s="131"/>
      <c r="F11" s="131"/>
      <c r="G11" s="81"/>
      <c r="H11" s="81"/>
      <c r="I11" s="81"/>
      <c r="J11" s="81"/>
      <c r="K11" s="81"/>
      <c r="L11" s="81"/>
    </row>
    <row r="12" spans="1:13" x14ac:dyDescent="0.3">
      <c r="A12" s="194"/>
      <c r="B12" s="194"/>
      <c r="C12" s="132" t="s">
        <v>265</v>
      </c>
      <c r="D12" s="132" t="s">
        <v>265</v>
      </c>
      <c r="E12" s="132" t="s">
        <v>265</v>
      </c>
      <c r="F12" s="132" t="s">
        <v>265</v>
      </c>
      <c r="G12" s="82" t="s">
        <v>265</v>
      </c>
      <c r="H12" s="82" t="s">
        <v>265</v>
      </c>
      <c r="I12" s="82" t="s">
        <v>265</v>
      </c>
      <c r="J12" s="82" t="s">
        <v>265</v>
      </c>
      <c r="K12" s="82" t="s">
        <v>265</v>
      </c>
      <c r="L12" s="82" t="s">
        <v>265</v>
      </c>
    </row>
    <row r="13" spans="1:13" outlineLevel="1" x14ac:dyDescent="0.3"/>
    <row r="14" spans="1:13" s="3" customFormat="1" outlineLevel="1" x14ac:dyDescent="0.3">
      <c r="A14" s="6" t="s">
        <v>28</v>
      </c>
      <c r="B14" s="6" t="s">
        <v>177</v>
      </c>
      <c r="C14" s="6">
        <v>314.5</v>
      </c>
      <c r="D14" s="6">
        <v>350.20000000000005</v>
      </c>
      <c r="E14" s="6">
        <v>306.10000000000002</v>
      </c>
      <c r="F14" s="6">
        <v>376.5</v>
      </c>
      <c r="G14" s="8">
        <v>294.89999999999998</v>
      </c>
      <c r="H14" s="8">
        <v>302.8</v>
      </c>
      <c r="I14" s="8">
        <v>287.3</v>
      </c>
      <c r="J14" s="8">
        <v>314.7</v>
      </c>
      <c r="K14" s="8">
        <v>306.7</v>
      </c>
      <c r="L14" s="8">
        <v>329.7</v>
      </c>
      <c r="M14" s="21"/>
    </row>
    <row r="15" spans="1:13" outlineLevel="1" x14ac:dyDescent="0.3">
      <c r="A15" s="5" t="s">
        <v>29</v>
      </c>
      <c r="B15" s="5" t="s">
        <v>178</v>
      </c>
      <c r="C15" s="138">
        <v>1.8</v>
      </c>
      <c r="D15" s="138">
        <v>1.8999999999999997</v>
      </c>
      <c r="E15" s="138">
        <v>2.1</v>
      </c>
      <c r="F15" s="138">
        <v>5.7</v>
      </c>
      <c r="G15" s="78">
        <v>3.7</v>
      </c>
      <c r="H15" s="78">
        <v>2.2999999999999998</v>
      </c>
      <c r="I15" s="78">
        <v>2.8</v>
      </c>
      <c r="J15" s="78">
        <v>3.8</v>
      </c>
      <c r="K15" s="78">
        <v>2.1</v>
      </c>
      <c r="L15" s="78">
        <v>0.9</v>
      </c>
      <c r="M15" s="21"/>
    </row>
    <row r="16" spans="1:13" s="3" customFormat="1" ht="16.2" customHeight="1" outlineLevel="1" x14ac:dyDescent="0.3">
      <c r="A16" s="6" t="s">
        <v>30</v>
      </c>
      <c r="B16" s="6" t="s">
        <v>179</v>
      </c>
      <c r="C16" s="6">
        <v>55.8</v>
      </c>
      <c r="D16" s="6">
        <v>64.7</v>
      </c>
      <c r="E16" s="6">
        <v>52.6</v>
      </c>
      <c r="F16" s="6">
        <v>47.6</v>
      </c>
      <c r="G16" s="8">
        <v>43.3</v>
      </c>
      <c r="H16" s="8">
        <v>44.1</v>
      </c>
      <c r="I16" s="8">
        <v>38.200000000000003</v>
      </c>
      <c r="J16" s="8">
        <v>27.5</v>
      </c>
      <c r="K16" s="8">
        <v>42.7</v>
      </c>
      <c r="L16" s="8">
        <v>52.1</v>
      </c>
      <c r="M16" s="21"/>
    </row>
    <row r="17" spans="1:13" outlineLevel="1" x14ac:dyDescent="0.3">
      <c r="A17" s="5" t="s">
        <v>31</v>
      </c>
      <c r="B17" s="5" t="s">
        <v>180</v>
      </c>
      <c r="C17" s="77">
        <v>2.2000000000000002</v>
      </c>
      <c r="D17" s="77">
        <v>0.69999999999999973</v>
      </c>
      <c r="E17" s="77">
        <v>2</v>
      </c>
      <c r="F17" s="77">
        <v>1.6</v>
      </c>
      <c r="G17" s="86">
        <v>1.6</v>
      </c>
      <c r="H17" s="86">
        <v>1.1000000000000001</v>
      </c>
      <c r="I17" s="86">
        <v>1.2</v>
      </c>
      <c r="J17" s="86">
        <v>1.3</v>
      </c>
      <c r="K17" s="86">
        <v>1.3</v>
      </c>
      <c r="L17" s="86">
        <v>0.6</v>
      </c>
      <c r="M17" s="21"/>
    </row>
    <row r="18" spans="1:13" outlineLevel="1" x14ac:dyDescent="0.3">
      <c r="A18" s="5" t="s">
        <v>32</v>
      </c>
      <c r="B18" s="5" t="s">
        <v>181</v>
      </c>
      <c r="C18" s="21">
        <v>-1.4</v>
      </c>
      <c r="D18" s="21">
        <v>-2</v>
      </c>
      <c r="E18" s="21">
        <v>-2.2999999999999998</v>
      </c>
      <c r="F18" s="21">
        <v>-1.3</v>
      </c>
      <c r="G18" s="13">
        <v>-1.7</v>
      </c>
      <c r="H18" s="13">
        <v>-1.4</v>
      </c>
      <c r="I18" s="13">
        <v>-4</v>
      </c>
      <c r="J18" s="13">
        <v>-1.3</v>
      </c>
      <c r="K18" s="13">
        <v>-1.3</v>
      </c>
      <c r="L18" s="13">
        <v>-0.8</v>
      </c>
      <c r="M18" s="21"/>
    </row>
    <row r="19" spans="1:13" s="3" customFormat="1" outlineLevel="1" x14ac:dyDescent="0.3">
      <c r="A19" s="6" t="s">
        <v>33</v>
      </c>
      <c r="B19" s="6" t="s">
        <v>182</v>
      </c>
      <c r="C19" s="3">
        <v>-15.1</v>
      </c>
      <c r="D19" s="3">
        <v>-13.9</v>
      </c>
      <c r="E19" s="3">
        <v>-12.5</v>
      </c>
      <c r="F19" s="3">
        <v>-14.2</v>
      </c>
      <c r="G19" s="64">
        <v>-8.1</v>
      </c>
      <c r="H19" s="64">
        <v>-7.8</v>
      </c>
      <c r="I19" s="64">
        <v>-6.9</v>
      </c>
      <c r="J19" s="64">
        <v>-6.2</v>
      </c>
      <c r="K19" s="64">
        <v>-7.9</v>
      </c>
      <c r="L19" s="64">
        <v>-12.5</v>
      </c>
      <c r="M19" s="21"/>
    </row>
    <row r="20" spans="1:13" outlineLevel="1" x14ac:dyDescent="0.3">
      <c r="A20" s="44" t="s">
        <v>34</v>
      </c>
      <c r="B20" s="44" t="s">
        <v>183</v>
      </c>
      <c r="C20" s="7"/>
      <c r="D20" s="7"/>
      <c r="E20" s="7"/>
      <c r="F20" s="7"/>
      <c r="G20" s="97"/>
      <c r="H20" s="97"/>
      <c r="I20" s="97"/>
      <c r="J20" s="97"/>
      <c r="K20" s="97"/>
      <c r="L20" s="97"/>
      <c r="M20" s="21"/>
    </row>
    <row r="21" spans="1:13" outlineLevel="1" x14ac:dyDescent="0.3">
      <c r="A21" s="53" t="s">
        <v>48</v>
      </c>
      <c r="B21" s="53" t="s">
        <v>144</v>
      </c>
      <c r="C21" s="21">
        <v>-19.8</v>
      </c>
      <c r="D21" s="21">
        <v>-19.899999999999995</v>
      </c>
      <c r="E21" s="21">
        <v>-21.8</v>
      </c>
      <c r="F21" s="21">
        <v>-21.6</v>
      </c>
      <c r="G21" s="34">
        <v>-23.4</v>
      </c>
      <c r="H21" s="34">
        <v>-22.8</v>
      </c>
      <c r="I21" s="34">
        <v>-22.8</v>
      </c>
      <c r="J21" s="34">
        <v>-22.7</v>
      </c>
      <c r="K21" s="34">
        <v>-23.2</v>
      </c>
      <c r="L21" s="34">
        <v>-22.9</v>
      </c>
      <c r="M21" s="21"/>
    </row>
    <row r="22" spans="1:13" s="21" customFormat="1" ht="41.4" outlineLevel="1" x14ac:dyDescent="0.3">
      <c r="A22" s="96" t="s">
        <v>374</v>
      </c>
      <c r="B22" s="96" t="s">
        <v>375</v>
      </c>
      <c r="C22" s="28">
        <v>-4.2</v>
      </c>
      <c r="D22" s="28">
        <v>-4.2</v>
      </c>
      <c r="E22" s="28">
        <v>-4.5999999999999996</v>
      </c>
      <c r="F22" s="28">
        <v>-4.8</v>
      </c>
      <c r="G22" s="99">
        <v>-3.7</v>
      </c>
      <c r="H22" s="99">
        <v>-4.7</v>
      </c>
      <c r="I22" s="99">
        <v>-4.2</v>
      </c>
      <c r="J22" s="99">
        <v>-4.0999999999999996</v>
      </c>
      <c r="K22" s="99">
        <v>-4</v>
      </c>
      <c r="L22" s="99">
        <v>-4.0999999999999996</v>
      </c>
    </row>
    <row r="23" spans="1:13" s="28" customFormat="1" ht="27.6" outlineLevel="1" x14ac:dyDescent="0.3">
      <c r="A23" s="95" t="s">
        <v>373</v>
      </c>
      <c r="B23" s="95" t="s">
        <v>376</v>
      </c>
      <c r="C23" s="21">
        <v>0</v>
      </c>
      <c r="D23" s="21">
        <v>0</v>
      </c>
      <c r="E23" s="21">
        <v>0</v>
      </c>
      <c r="F23" s="21">
        <v>0</v>
      </c>
      <c r="G23" s="98">
        <v>0</v>
      </c>
      <c r="H23" s="98">
        <v>0</v>
      </c>
      <c r="I23" s="98">
        <v>0</v>
      </c>
      <c r="J23" s="98">
        <v>0</v>
      </c>
      <c r="K23" s="98">
        <v>0</v>
      </c>
      <c r="L23" s="98">
        <v>0</v>
      </c>
      <c r="M23" s="21"/>
    </row>
    <row r="24" spans="1:13" outlineLevel="1" x14ac:dyDescent="0.3">
      <c r="A24" s="53" t="s">
        <v>273</v>
      </c>
      <c r="B24" s="53" t="s">
        <v>274</v>
      </c>
      <c r="C24" s="21">
        <v>6.9</v>
      </c>
      <c r="D24" s="21">
        <v>-4.2</v>
      </c>
      <c r="E24" s="21">
        <v>-1.4</v>
      </c>
      <c r="F24" s="21">
        <v>-3.7</v>
      </c>
      <c r="G24" s="34">
        <v>2.6</v>
      </c>
      <c r="H24" s="34">
        <v>-2.7</v>
      </c>
      <c r="I24" s="34">
        <v>-0.4</v>
      </c>
      <c r="J24" s="34">
        <v>1.2</v>
      </c>
      <c r="K24" s="34">
        <v>-0.2</v>
      </c>
      <c r="L24" s="34">
        <v>-2.9</v>
      </c>
      <c r="M24" s="21"/>
    </row>
    <row r="25" spans="1:13" ht="27.6" outlineLevel="1" x14ac:dyDescent="0.3">
      <c r="A25" s="5" t="s">
        <v>378</v>
      </c>
      <c r="B25" s="5" t="s">
        <v>377</v>
      </c>
      <c r="C25" s="21">
        <v>-0.6</v>
      </c>
      <c r="D25" s="21">
        <v>-0.6</v>
      </c>
      <c r="E25" s="21">
        <v>0.2</v>
      </c>
      <c r="F25" s="21">
        <v>1.1000000000000001</v>
      </c>
      <c r="G25" s="13">
        <v>0</v>
      </c>
      <c r="H25" s="13">
        <v>-0.4</v>
      </c>
      <c r="I25" s="13">
        <v>-0.6</v>
      </c>
      <c r="J25" s="13">
        <v>-0.4</v>
      </c>
      <c r="K25" s="13">
        <v>-0.8</v>
      </c>
      <c r="L25" s="13">
        <v>-0.6</v>
      </c>
      <c r="M25" s="21"/>
    </row>
    <row r="26" spans="1:13" s="50" customFormat="1" ht="27.6" outlineLevel="1" x14ac:dyDescent="0.3">
      <c r="A26" s="6" t="s">
        <v>266</v>
      </c>
      <c r="B26" s="6" t="s">
        <v>267</v>
      </c>
      <c r="C26" s="6">
        <v>38.799999999999997</v>
      </c>
      <c r="D26" s="6">
        <v>45.3</v>
      </c>
      <c r="E26" s="6">
        <v>40.5</v>
      </c>
      <c r="F26" s="84">
        <v>37</v>
      </c>
      <c r="G26" s="107">
        <v>35.299999999999997</v>
      </c>
      <c r="H26" s="107">
        <v>33.5</v>
      </c>
      <c r="I26" s="107">
        <v>24.9</v>
      </c>
      <c r="J26" s="107">
        <v>20</v>
      </c>
      <c r="K26" s="107">
        <v>32.1</v>
      </c>
      <c r="L26" s="107">
        <v>37.1</v>
      </c>
      <c r="M26" s="21"/>
    </row>
    <row r="27" spans="1:13" s="3" customFormat="1" outlineLevel="1" x14ac:dyDescent="0.3">
      <c r="A27" s="6" t="s">
        <v>36</v>
      </c>
      <c r="B27" s="6" t="s">
        <v>184</v>
      </c>
      <c r="C27" s="6">
        <v>54.5</v>
      </c>
      <c r="D27" s="6">
        <v>104.30000000000001</v>
      </c>
      <c r="E27" s="6">
        <v>67.2</v>
      </c>
      <c r="F27" s="6">
        <v>128.4</v>
      </c>
      <c r="G27" s="8">
        <v>68.400000000000006</v>
      </c>
      <c r="H27" s="8">
        <v>26.6</v>
      </c>
      <c r="I27" s="8">
        <v>90.4</v>
      </c>
      <c r="J27" s="8">
        <v>110.3</v>
      </c>
      <c r="K27" s="8">
        <v>64.599999999999994</v>
      </c>
      <c r="L27" s="8">
        <v>60.1</v>
      </c>
      <c r="M27" s="21"/>
    </row>
    <row r="28" spans="1:13" s="3" customFormat="1" ht="27.6" outlineLevel="1" x14ac:dyDescent="0.3">
      <c r="A28" s="6" t="s">
        <v>4</v>
      </c>
      <c r="B28" s="6" t="s">
        <v>392</v>
      </c>
      <c r="C28" s="75">
        <v>2253.6999999999998</v>
      </c>
      <c r="D28" s="75">
        <v>2256.8999999999996</v>
      </c>
      <c r="E28" s="75">
        <v>2256.2999999999997</v>
      </c>
      <c r="F28" s="75">
        <v>2257.1</v>
      </c>
      <c r="G28" s="94">
        <v>2257.1</v>
      </c>
      <c r="H28" s="94">
        <v>2260.6999999999998</v>
      </c>
      <c r="I28" s="94">
        <v>2260.6</v>
      </c>
      <c r="J28" s="94">
        <v>2260.6</v>
      </c>
      <c r="K28" s="94">
        <v>2260.6</v>
      </c>
      <c r="L28" s="94">
        <v>2260.6</v>
      </c>
      <c r="M28" s="21"/>
    </row>
    <row r="29" spans="1:13" s="3" customFormat="1" outlineLevel="1" x14ac:dyDescent="0.3">
      <c r="A29" s="6"/>
      <c r="B29" s="6"/>
      <c r="G29" s="94"/>
      <c r="H29" s="94"/>
      <c r="I29" s="94"/>
      <c r="J29" s="94"/>
      <c r="K29" s="94"/>
      <c r="L29" s="94"/>
      <c r="M29" s="21"/>
    </row>
    <row r="30" spans="1:13" x14ac:dyDescent="0.3">
      <c r="A30" s="5"/>
      <c r="B30" s="11"/>
    </row>
    <row r="31" spans="1:13" x14ac:dyDescent="0.3">
      <c r="A31" s="194" t="s">
        <v>397</v>
      </c>
      <c r="B31" s="194" t="s">
        <v>397</v>
      </c>
      <c r="C31" s="131" t="s">
        <v>463</v>
      </c>
      <c r="D31" s="131" t="s">
        <v>464</v>
      </c>
      <c r="E31" s="131" t="s">
        <v>465</v>
      </c>
      <c r="F31" s="131" t="s">
        <v>466</v>
      </c>
      <c r="G31" s="81" t="s">
        <v>420</v>
      </c>
      <c r="H31" s="81" t="s">
        <v>424</v>
      </c>
      <c r="I31" s="81" t="s">
        <v>433</v>
      </c>
      <c r="J31" s="127" t="s">
        <v>451</v>
      </c>
      <c r="K31" s="81" t="s">
        <v>458</v>
      </c>
      <c r="L31" s="81" t="s">
        <v>507</v>
      </c>
    </row>
    <row r="32" spans="1:13" s="21" customFormat="1" x14ac:dyDescent="0.3">
      <c r="A32" s="194"/>
      <c r="B32" s="194"/>
      <c r="C32" s="131"/>
      <c r="D32" s="131"/>
      <c r="E32" s="131"/>
      <c r="F32" s="131"/>
      <c r="G32" s="81"/>
      <c r="H32" s="81"/>
      <c r="I32" s="81"/>
      <c r="J32" s="81"/>
      <c r="K32" s="81"/>
      <c r="L32" s="81"/>
    </row>
    <row r="33" spans="1:12" x14ac:dyDescent="0.3">
      <c r="A33" s="194"/>
      <c r="B33" s="194"/>
      <c r="C33" s="132" t="s">
        <v>265</v>
      </c>
      <c r="D33" s="132" t="s">
        <v>265</v>
      </c>
      <c r="E33" s="132" t="s">
        <v>265</v>
      </c>
      <c r="F33" s="132" t="s">
        <v>265</v>
      </c>
      <c r="G33" s="82" t="s">
        <v>265</v>
      </c>
      <c r="H33" s="82" t="s">
        <v>265</v>
      </c>
      <c r="I33" s="82" t="s">
        <v>265</v>
      </c>
      <c r="J33" s="82" t="s">
        <v>265</v>
      </c>
      <c r="K33" s="82" t="s">
        <v>265</v>
      </c>
      <c r="L33" s="82" t="s">
        <v>265</v>
      </c>
    </row>
    <row r="34" spans="1:12" outlineLevel="1" x14ac:dyDescent="0.3">
      <c r="A34" s="5"/>
      <c r="B34" s="5"/>
      <c r="C34" s="5"/>
      <c r="D34" s="5"/>
      <c r="E34" s="5"/>
      <c r="F34" s="5"/>
      <c r="G34" s="5"/>
      <c r="H34" s="5"/>
      <c r="I34" s="5"/>
      <c r="J34" s="5"/>
      <c r="K34" s="5"/>
      <c r="L34" s="5"/>
    </row>
    <row r="35" spans="1:12" s="3" customFormat="1" outlineLevel="1" x14ac:dyDescent="0.3">
      <c r="A35" s="6" t="s">
        <v>28</v>
      </c>
      <c r="B35" s="6" t="s">
        <v>177</v>
      </c>
      <c r="C35" s="3">
        <v>573.6</v>
      </c>
      <c r="D35" s="3">
        <v>640.6</v>
      </c>
      <c r="E35" s="3">
        <v>586.70000000000005</v>
      </c>
      <c r="F35" s="3">
        <v>788.6</v>
      </c>
      <c r="G35" s="3">
        <v>674.5</v>
      </c>
      <c r="H35" s="3">
        <v>671.7</v>
      </c>
      <c r="I35" s="3">
        <v>685.9</v>
      </c>
      <c r="J35" s="3">
        <v>894.1</v>
      </c>
      <c r="K35" s="3">
        <v>753.1</v>
      </c>
      <c r="L35" s="3">
        <v>747.1</v>
      </c>
    </row>
    <row r="36" spans="1:12" outlineLevel="1" x14ac:dyDescent="0.3">
      <c r="A36" s="5" t="s">
        <v>29</v>
      </c>
      <c r="B36" s="5" t="s">
        <v>178</v>
      </c>
      <c r="C36" s="21">
        <v>0.4</v>
      </c>
      <c r="D36" s="21">
        <v>3.6999999999999997</v>
      </c>
      <c r="E36" s="21">
        <v>0.1</v>
      </c>
      <c r="F36" s="21">
        <v>-1.5</v>
      </c>
      <c r="G36" s="21">
        <v>-0.9</v>
      </c>
      <c r="H36" s="21">
        <v>0.9</v>
      </c>
      <c r="I36" s="21">
        <v>0.7</v>
      </c>
      <c r="J36" s="21">
        <v>2.5</v>
      </c>
      <c r="K36" s="21">
        <v>1.1000000000000001</v>
      </c>
      <c r="L36" s="21">
        <v>2.2000000000000002</v>
      </c>
    </row>
    <row r="37" spans="1:12" s="3" customFormat="1" outlineLevel="1" x14ac:dyDescent="0.3">
      <c r="A37" s="6" t="s">
        <v>30</v>
      </c>
      <c r="B37" s="6" t="s">
        <v>179</v>
      </c>
      <c r="C37" s="3">
        <v>54.3</v>
      </c>
      <c r="D37" s="3">
        <v>69.600000000000009</v>
      </c>
      <c r="E37" s="3">
        <v>58.9</v>
      </c>
      <c r="F37" s="3">
        <v>91.1</v>
      </c>
      <c r="G37" s="3">
        <v>76.400000000000006</v>
      </c>
      <c r="H37" s="3">
        <v>74.400000000000006</v>
      </c>
      <c r="I37" s="3">
        <v>88.2</v>
      </c>
      <c r="J37" s="3">
        <v>110.9</v>
      </c>
      <c r="K37" s="3">
        <v>81.2</v>
      </c>
      <c r="L37" s="3">
        <v>91.4</v>
      </c>
    </row>
    <row r="38" spans="1:12" outlineLevel="1" x14ac:dyDescent="0.3">
      <c r="A38" s="5" t="s">
        <v>31</v>
      </c>
      <c r="B38" s="5" t="s">
        <v>180</v>
      </c>
      <c r="C38" s="21">
        <v>1.4</v>
      </c>
      <c r="D38" s="21">
        <v>1.8000000000000003</v>
      </c>
      <c r="E38" s="21">
        <v>1.7</v>
      </c>
      <c r="F38" s="21">
        <v>1.5</v>
      </c>
      <c r="G38" s="21">
        <v>1.6</v>
      </c>
      <c r="H38" s="21">
        <v>2</v>
      </c>
      <c r="I38" s="21">
        <v>1.5</v>
      </c>
      <c r="J38" s="21">
        <v>1.6</v>
      </c>
      <c r="K38" s="21">
        <v>1.8</v>
      </c>
      <c r="L38" s="21">
        <v>2.1</v>
      </c>
    </row>
    <row r="39" spans="1:12" outlineLevel="1" x14ac:dyDescent="0.3">
      <c r="A39" s="5" t="s">
        <v>32</v>
      </c>
      <c r="B39" s="5" t="s">
        <v>181</v>
      </c>
      <c r="C39" s="21">
        <v>-0.7</v>
      </c>
      <c r="D39" s="21">
        <v>-0.90000000000000013</v>
      </c>
      <c r="E39" s="21">
        <v>-1.2</v>
      </c>
      <c r="F39" s="21">
        <v>-1</v>
      </c>
      <c r="G39" s="21">
        <v>-1.9</v>
      </c>
      <c r="H39" s="21">
        <v>-1.9</v>
      </c>
      <c r="I39" s="21">
        <v>-2.4</v>
      </c>
      <c r="J39" s="21">
        <v>-2.4</v>
      </c>
      <c r="K39" s="21">
        <v>-2.1</v>
      </c>
      <c r="L39" s="21">
        <v>-2.7</v>
      </c>
    </row>
    <row r="40" spans="1:12" s="3" customFormat="1" outlineLevel="1" x14ac:dyDescent="0.3">
      <c r="A40" s="6" t="s">
        <v>33</v>
      </c>
      <c r="B40" s="6" t="s">
        <v>182</v>
      </c>
      <c r="C40" s="3">
        <v>-14.7</v>
      </c>
      <c r="D40" s="3">
        <v>-16.2</v>
      </c>
      <c r="E40" s="3">
        <v>-13.5</v>
      </c>
      <c r="F40" s="3">
        <v>-16.8</v>
      </c>
      <c r="G40" s="3">
        <v>-16.100000000000001</v>
      </c>
      <c r="H40" s="3">
        <v>-17.7</v>
      </c>
      <c r="I40" s="3">
        <v>-18.399999999999999</v>
      </c>
      <c r="J40" s="3">
        <v>-20.2</v>
      </c>
      <c r="K40" s="3">
        <v>-17.2</v>
      </c>
      <c r="L40" s="3">
        <v>-17</v>
      </c>
    </row>
    <row r="41" spans="1:12" outlineLevel="1" x14ac:dyDescent="0.3">
      <c r="A41" s="44" t="s">
        <v>34</v>
      </c>
      <c r="B41" s="44" t="s">
        <v>183</v>
      </c>
    </row>
    <row r="42" spans="1:12" outlineLevel="1" x14ac:dyDescent="0.3">
      <c r="A42" s="53" t="s">
        <v>48</v>
      </c>
      <c r="B42" s="53" t="s">
        <v>144</v>
      </c>
      <c r="C42" s="21">
        <v>-24.7</v>
      </c>
      <c r="D42" s="21">
        <v>-27.8</v>
      </c>
      <c r="E42" s="21">
        <v>-27.3</v>
      </c>
      <c r="F42" s="21">
        <v>-25.2</v>
      </c>
      <c r="G42" s="21">
        <v>-34.5</v>
      </c>
      <c r="H42" s="21">
        <v>-35.9</v>
      </c>
      <c r="I42" s="21">
        <v>-38.299999999999997</v>
      </c>
      <c r="J42" s="21">
        <v>-40</v>
      </c>
      <c r="K42" s="21">
        <v>-42.5</v>
      </c>
      <c r="L42" s="21">
        <v>-43.5</v>
      </c>
    </row>
    <row r="43" spans="1:12" s="21" customFormat="1" ht="41.4" outlineLevel="1" x14ac:dyDescent="0.3">
      <c r="A43" s="96" t="s">
        <v>374</v>
      </c>
      <c r="B43" s="96" t="s">
        <v>375</v>
      </c>
      <c r="C43" s="28">
        <v>-1.9</v>
      </c>
      <c r="D43" s="28">
        <v>-2</v>
      </c>
      <c r="E43" s="28">
        <v>-2</v>
      </c>
      <c r="F43" s="28">
        <v>-3.1</v>
      </c>
      <c r="G43" s="115">
        <v>-2.2999999999999998</v>
      </c>
      <c r="H43" s="115">
        <v>-2.2000000000000002</v>
      </c>
      <c r="I43" s="115">
        <v>-2.6</v>
      </c>
      <c r="J43" s="115">
        <v>-2.5</v>
      </c>
      <c r="K43" s="115">
        <v>-3.2</v>
      </c>
      <c r="L43" s="115">
        <v>-3.7</v>
      </c>
    </row>
    <row r="44" spans="1:12" s="21" customFormat="1" ht="27.6" outlineLevel="1" x14ac:dyDescent="0.3">
      <c r="A44" s="95" t="s">
        <v>373</v>
      </c>
      <c r="B44" s="95" t="s">
        <v>376</v>
      </c>
      <c r="C44" s="21">
        <v>0.6</v>
      </c>
      <c r="D44" s="21">
        <v>-1.7999999999999998</v>
      </c>
      <c r="E44" s="21">
        <v>-0.6</v>
      </c>
      <c r="F44" s="21">
        <v>-0.7</v>
      </c>
      <c r="G44" s="4">
        <v>-0.7</v>
      </c>
      <c r="H44" s="4">
        <v>-0.8</v>
      </c>
      <c r="I44" s="4">
        <v>-0.3</v>
      </c>
      <c r="J44" s="4">
        <v>-0.3</v>
      </c>
      <c r="K44" s="4">
        <v>-0.3</v>
      </c>
      <c r="L44" s="4">
        <v>-0.4</v>
      </c>
    </row>
    <row r="45" spans="1:12" outlineLevel="1" x14ac:dyDescent="0.3">
      <c r="A45" s="53" t="s">
        <v>273</v>
      </c>
      <c r="B45" s="53" t="s">
        <v>274</v>
      </c>
      <c r="C45" s="21">
        <v>-0.6</v>
      </c>
      <c r="D45" s="21">
        <v>0.39999999999999997</v>
      </c>
      <c r="E45" s="21">
        <v>-3.6</v>
      </c>
      <c r="F45" s="21">
        <v>-4.7</v>
      </c>
      <c r="G45" s="4">
        <v>-2.2999999999999998</v>
      </c>
      <c r="H45" s="4">
        <v>-1.8</v>
      </c>
      <c r="I45" s="4">
        <v>-3.9</v>
      </c>
      <c r="J45" s="4">
        <v>-2.2000000000000002</v>
      </c>
      <c r="K45" s="4">
        <v>-1.5</v>
      </c>
      <c r="L45" s="4">
        <v>-2.6</v>
      </c>
    </row>
    <row r="46" spans="1:12" ht="27.6" outlineLevel="1" x14ac:dyDescent="0.3">
      <c r="A46" s="5" t="s">
        <v>378</v>
      </c>
      <c r="B46" s="5" t="s">
        <v>377</v>
      </c>
      <c r="C46" s="21">
        <v>-1</v>
      </c>
      <c r="D46" s="21">
        <v>0.30000000000000004</v>
      </c>
      <c r="E46" s="21">
        <v>0.1</v>
      </c>
      <c r="F46" s="21">
        <v>1.1000000000000001</v>
      </c>
      <c r="G46" s="21">
        <v>-1.9</v>
      </c>
      <c r="H46" s="21">
        <v>-1.3</v>
      </c>
      <c r="I46" s="21">
        <v>0.2</v>
      </c>
      <c r="J46" s="21">
        <v>3.7</v>
      </c>
      <c r="K46" s="21">
        <v>-1.5</v>
      </c>
      <c r="L46" s="4">
        <v>0.5</v>
      </c>
    </row>
    <row r="47" spans="1:12" s="3" customFormat="1" ht="27.6" outlineLevel="1" x14ac:dyDescent="0.3">
      <c r="A47" s="6" t="s">
        <v>266</v>
      </c>
      <c r="B47" s="6" t="s">
        <v>267</v>
      </c>
      <c r="C47" s="6">
        <v>26.3</v>
      </c>
      <c r="D47" s="6">
        <v>38.200000000000003</v>
      </c>
      <c r="E47" s="6">
        <v>31.8</v>
      </c>
      <c r="F47" s="6">
        <v>53.3</v>
      </c>
      <c r="G47" s="44">
        <v>38.299999999999997</v>
      </c>
      <c r="H47" s="44">
        <v>36.6</v>
      </c>
      <c r="I47" s="121">
        <v>45</v>
      </c>
      <c r="J47" s="121">
        <v>55.7</v>
      </c>
      <c r="K47" s="121">
        <v>42.7</v>
      </c>
      <c r="L47" s="121">
        <v>46.5</v>
      </c>
    </row>
    <row r="48" spans="1:12" s="3" customFormat="1" outlineLevel="1" x14ac:dyDescent="0.3">
      <c r="A48" s="6" t="s">
        <v>36</v>
      </c>
      <c r="B48" s="6" t="s">
        <v>184</v>
      </c>
      <c r="C48" s="84">
        <v>40.5</v>
      </c>
      <c r="D48" s="84">
        <v>58</v>
      </c>
      <c r="E48" s="84">
        <v>67.3</v>
      </c>
      <c r="F48" s="84">
        <v>229.9</v>
      </c>
      <c r="G48" s="116">
        <v>80.5</v>
      </c>
      <c r="H48" s="116">
        <v>43.3</v>
      </c>
      <c r="I48" s="116">
        <v>69.599999999999994</v>
      </c>
      <c r="J48" s="116">
        <v>299.8</v>
      </c>
      <c r="K48" s="116">
        <v>66</v>
      </c>
      <c r="L48" s="116">
        <v>93.3</v>
      </c>
    </row>
    <row r="49" spans="1:12" s="3" customFormat="1" ht="27.6" outlineLevel="1" x14ac:dyDescent="0.3">
      <c r="A49" s="6" t="s">
        <v>4</v>
      </c>
      <c r="B49" s="6" t="s">
        <v>392</v>
      </c>
      <c r="C49" s="75">
        <v>1345.6</v>
      </c>
      <c r="D49" s="75">
        <v>1393.9999999999998</v>
      </c>
      <c r="E49" s="75">
        <v>1366.1</v>
      </c>
      <c r="F49" s="75">
        <v>1367.7</v>
      </c>
      <c r="G49" s="75">
        <v>1362.7</v>
      </c>
      <c r="H49" s="75">
        <v>1355.5</v>
      </c>
      <c r="I49" s="75">
        <v>1443.2</v>
      </c>
      <c r="J49" s="133">
        <v>1420.8</v>
      </c>
      <c r="K49" s="75">
        <v>1490.6</v>
      </c>
      <c r="L49" s="75">
        <v>1469.2</v>
      </c>
    </row>
    <row r="50" spans="1:12" s="3" customFormat="1" outlineLevel="1" x14ac:dyDescent="0.3">
      <c r="A50" s="44"/>
      <c r="B50" s="44"/>
      <c r="G50" s="120"/>
      <c r="H50" s="120"/>
      <c r="I50" s="120"/>
      <c r="J50" s="120"/>
      <c r="K50" s="120"/>
      <c r="L50" s="120"/>
    </row>
    <row r="51" spans="1:12" s="47" customFormat="1" x14ac:dyDescent="0.3"/>
    <row r="52" spans="1:12" ht="13.95" hidden="1" customHeight="1" x14ac:dyDescent="0.3">
      <c r="A52" s="194" t="s">
        <v>398</v>
      </c>
      <c r="B52" s="194" t="s">
        <v>398</v>
      </c>
      <c r="C52" s="130"/>
      <c r="D52" s="124"/>
      <c r="E52" s="119"/>
      <c r="F52" s="111"/>
      <c r="G52" s="109"/>
      <c r="H52" s="135"/>
      <c r="I52" s="135"/>
      <c r="J52" s="135"/>
      <c r="K52" s="135"/>
      <c r="L52" s="141"/>
    </row>
    <row r="53" spans="1:12" s="21" customFormat="1" x14ac:dyDescent="0.3">
      <c r="A53" s="194"/>
      <c r="B53" s="194"/>
      <c r="C53" s="131" t="s">
        <v>463</v>
      </c>
      <c r="D53" s="131" t="s">
        <v>464</v>
      </c>
      <c r="E53" s="131" t="s">
        <v>465</v>
      </c>
      <c r="F53" s="131" t="s">
        <v>466</v>
      </c>
      <c r="G53" s="81" t="s">
        <v>420</v>
      </c>
      <c r="H53" s="81" t="s">
        <v>424</v>
      </c>
      <c r="I53" s="81" t="s">
        <v>433</v>
      </c>
      <c r="J53" s="81" t="s">
        <v>451</v>
      </c>
      <c r="K53" s="81" t="s">
        <v>458</v>
      </c>
      <c r="L53" s="81" t="s">
        <v>507</v>
      </c>
    </row>
    <row r="54" spans="1:12" s="21" customFormat="1" x14ac:dyDescent="0.3">
      <c r="A54" s="194"/>
      <c r="B54" s="194"/>
      <c r="C54" s="131"/>
      <c r="D54" s="131"/>
      <c r="E54" s="131"/>
      <c r="F54" s="131"/>
      <c r="G54" s="81"/>
      <c r="H54" s="81"/>
      <c r="I54" s="81"/>
      <c r="J54" s="81"/>
      <c r="K54" s="81"/>
      <c r="L54" s="81"/>
    </row>
    <row r="55" spans="1:12" x14ac:dyDescent="0.3">
      <c r="A55" s="194"/>
      <c r="B55" s="194"/>
      <c r="C55" s="132" t="s">
        <v>265</v>
      </c>
      <c r="D55" s="132" t="s">
        <v>265</v>
      </c>
      <c r="E55" s="132" t="s">
        <v>265</v>
      </c>
      <c r="F55" s="132" t="s">
        <v>265</v>
      </c>
      <c r="G55" s="82" t="s">
        <v>265</v>
      </c>
      <c r="H55" s="82" t="s">
        <v>265</v>
      </c>
      <c r="I55" s="82" t="s">
        <v>265</v>
      </c>
      <c r="J55" s="82" t="s">
        <v>265</v>
      </c>
      <c r="K55" s="82" t="s">
        <v>265</v>
      </c>
      <c r="L55" s="82" t="s">
        <v>265</v>
      </c>
    </row>
    <row r="56" spans="1:12" outlineLevel="1" x14ac:dyDescent="0.3">
      <c r="A56" s="5"/>
      <c r="B56" s="5"/>
      <c r="C56" s="5"/>
      <c r="D56" s="5"/>
      <c r="E56" s="5"/>
      <c r="F56" s="5"/>
      <c r="G56" s="5"/>
      <c r="H56" s="5"/>
      <c r="I56" s="5"/>
      <c r="J56" s="5"/>
      <c r="K56" s="5"/>
      <c r="L56" s="5"/>
    </row>
    <row r="57" spans="1:12" s="3" customFormat="1" outlineLevel="1" x14ac:dyDescent="0.3">
      <c r="A57" s="6" t="s">
        <v>28</v>
      </c>
      <c r="B57" s="6" t="s">
        <v>177</v>
      </c>
      <c r="C57" s="75">
        <v>1260.9000000000001</v>
      </c>
      <c r="D57" s="75">
        <v>1320.1</v>
      </c>
      <c r="E57" s="75">
        <v>1325.6</v>
      </c>
      <c r="F57" s="75">
        <v>1485.2</v>
      </c>
      <c r="G57" s="75">
        <v>1482.8</v>
      </c>
      <c r="H57" s="75">
        <v>1564.2</v>
      </c>
      <c r="I57" s="75">
        <v>1765.2</v>
      </c>
      <c r="J57" s="75">
        <v>1729.3</v>
      </c>
      <c r="K57" s="75">
        <v>1859.7</v>
      </c>
      <c r="L57" s="75">
        <v>1773.2</v>
      </c>
    </row>
    <row r="58" spans="1:12" outlineLevel="1" x14ac:dyDescent="0.3">
      <c r="A58" s="5" t="s">
        <v>29</v>
      </c>
      <c r="B58" s="5" t="s">
        <v>178</v>
      </c>
      <c r="C58" s="21">
        <v>2.9</v>
      </c>
      <c r="D58" s="21">
        <v>2.8000000000000003</v>
      </c>
      <c r="E58" s="21">
        <v>2.2000000000000002</v>
      </c>
      <c r="F58" s="21">
        <v>3</v>
      </c>
      <c r="G58" s="21">
        <v>3.3</v>
      </c>
      <c r="H58" s="21">
        <v>3</v>
      </c>
      <c r="I58" s="21">
        <v>3.4</v>
      </c>
      <c r="J58" s="21">
        <v>3.2</v>
      </c>
      <c r="K58" s="21">
        <v>2.8</v>
      </c>
      <c r="L58" s="21">
        <v>2.6</v>
      </c>
    </row>
    <row r="59" spans="1:12" s="3" customFormat="1" ht="27.75" customHeight="1" outlineLevel="1" x14ac:dyDescent="0.3">
      <c r="A59" s="6" t="s">
        <v>30</v>
      </c>
      <c r="B59" s="6" t="s">
        <v>179</v>
      </c>
      <c r="C59" s="6">
        <v>56.8</v>
      </c>
      <c r="D59" s="6">
        <v>69.8</v>
      </c>
      <c r="E59" s="6">
        <v>74.8</v>
      </c>
      <c r="F59" s="6">
        <v>99.7</v>
      </c>
      <c r="G59" s="84">
        <v>105</v>
      </c>
      <c r="H59" s="84">
        <v>109.4</v>
      </c>
      <c r="I59" s="84">
        <v>135</v>
      </c>
      <c r="J59" s="84">
        <v>123.3</v>
      </c>
      <c r="K59" s="84">
        <v>126.9</v>
      </c>
      <c r="L59" s="84">
        <v>160.5</v>
      </c>
    </row>
    <row r="60" spans="1:12" outlineLevel="1" x14ac:dyDescent="0.3">
      <c r="A60" s="5" t="s">
        <v>31</v>
      </c>
      <c r="B60" s="5" t="s">
        <v>180</v>
      </c>
      <c r="C60" s="21">
        <v>0.4</v>
      </c>
      <c r="D60" s="21">
        <v>0.5</v>
      </c>
      <c r="E60" s="21">
        <v>0.7</v>
      </c>
      <c r="F60" s="21">
        <v>0.8</v>
      </c>
      <c r="G60" s="21">
        <v>1.3</v>
      </c>
      <c r="H60" s="21">
        <v>0.9</v>
      </c>
      <c r="I60" s="21">
        <v>2.2999999999999998</v>
      </c>
      <c r="J60" s="18">
        <v>0.1</v>
      </c>
      <c r="K60" s="18">
        <v>1</v>
      </c>
      <c r="L60" s="18">
        <v>0.5</v>
      </c>
    </row>
    <row r="61" spans="1:12" outlineLevel="1" x14ac:dyDescent="0.3">
      <c r="A61" s="5" t="s">
        <v>32</v>
      </c>
      <c r="B61" s="5" t="s">
        <v>181</v>
      </c>
      <c r="C61" s="21">
        <v>-9.9</v>
      </c>
      <c r="D61" s="21">
        <v>-10.4</v>
      </c>
      <c r="E61" s="21">
        <v>-11.2</v>
      </c>
      <c r="F61" s="21">
        <v>-11.4</v>
      </c>
      <c r="G61" s="21">
        <v>-13.8</v>
      </c>
      <c r="H61" s="21">
        <v>-17.2</v>
      </c>
      <c r="I61" s="21">
        <v>-19.8</v>
      </c>
      <c r="J61" s="21">
        <v>-14.5</v>
      </c>
      <c r="K61" s="21">
        <v>-17.8</v>
      </c>
      <c r="L61" s="21">
        <v>-19.899999999999999</v>
      </c>
    </row>
    <row r="62" spans="1:12" s="3" customFormat="1" outlineLevel="1" x14ac:dyDescent="0.3">
      <c r="A62" s="6" t="s">
        <v>33</v>
      </c>
      <c r="B62" s="6" t="s">
        <v>182</v>
      </c>
      <c r="C62" s="3">
        <v>-13.4</v>
      </c>
      <c r="D62" s="3">
        <v>-15.1</v>
      </c>
      <c r="E62" s="3">
        <v>-11</v>
      </c>
      <c r="F62" s="3">
        <v>-25.9</v>
      </c>
      <c r="G62" s="3">
        <v>-19.600000000000001</v>
      </c>
      <c r="H62" s="3">
        <v>-22.7</v>
      </c>
      <c r="I62" s="3">
        <v>-25.5</v>
      </c>
      <c r="J62" s="3">
        <v>-21.8</v>
      </c>
      <c r="K62" s="3">
        <v>-26.6</v>
      </c>
      <c r="L62" s="3">
        <v>-32.5</v>
      </c>
    </row>
    <row r="63" spans="1:12" outlineLevel="1" x14ac:dyDescent="0.3">
      <c r="A63" s="44" t="s">
        <v>34</v>
      </c>
      <c r="B63" s="44" t="s">
        <v>183</v>
      </c>
      <c r="C63" s="7"/>
      <c r="D63" s="7"/>
      <c r="E63" s="7"/>
      <c r="F63" s="7"/>
      <c r="G63" s="7"/>
      <c r="H63" s="7"/>
      <c r="I63" s="7"/>
      <c r="J63" s="7"/>
      <c r="K63" s="7"/>
      <c r="L63" s="7"/>
    </row>
    <row r="64" spans="1:12" outlineLevel="1" x14ac:dyDescent="0.3">
      <c r="A64" s="53" t="s">
        <v>48</v>
      </c>
      <c r="B64" s="53" t="s">
        <v>144</v>
      </c>
      <c r="C64" s="21">
        <v>-73.599999999999994</v>
      </c>
      <c r="D64" s="21">
        <v>-65.5</v>
      </c>
      <c r="E64" s="21">
        <v>-65.900000000000006</v>
      </c>
      <c r="F64" s="21">
        <v>-70</v>
      </c>
      <c r="G64" s="21">
        <v>-87.5</v>
      </c>
      <c r="H64" s="21">
        <v>-101</v>
      </c>
      <c r="I64" s="21">
        <v>-104.1</v>
      </c>
      <c r="J64" s="21">
        <v>-107</v>
      </c>
      <c r="K64" s="21">
        <v>-104.8</v>
      </c>
      <c r="L64" s="21">
        <v>-107.1</v>
      </c>
    </row>
    <row r="65" spans="1:12" s="21" customFormat="1" ht="41.4" outlineLevel="1" x14ac:dyDescent="0.3">
      <c r="A65" s="96" t="s">
        <v>374</v>
      </c>
      <c r="B65" s="96" t="s">
        <v>375</v>
      </c>
      <c r="C65" s="28">
        <v>-56.5</v>
      </c>
      <c r="D65" s="28">
        <v>-48.099999999999994</v>
      </c>
      <c r="E65" s="28">
        <v>-47.5</v>
      </c>
      <c r="F65" s="28">
        <v>-51.1</v>
      </c>
      <c r="G65" s="28">
        <v>-44.9</v>
      </c>
      <c r="H65" s="28">
        <v>-44.4</v>
      </c>
      <c r="I65" s="28">
        <v>-48.6</v>
      </c>
      <c r="J65" s="28">
        <v>-47.4</v>
      </c>
      <c r="K65" s="28">
        <v>-45.8</v>
      </c>
      <c r="L65" s="28">
        <v>-49.9</v>
      </c>
    </row>
    <row r="66" spans="1:12" s="21" customFormat="1" ht="27.6" outlineLevel="1" x14ac:dyDescent="0.3">
      <c r="A66" s="95" t="s">
        <v>373</v>
      </c>
      <c r="B66" s="95" t="s">
        <v>376</v>
      </c>
      <c r="C66" s="21">
        <v>-4.8</v>
      </c>
      <c r="D66" s="21">
        <v>-5.7</v>
      </c>
      <c r="E66" s="21">
        <v>-4.7</v>
      </c>
      <c r="F66" s="21">
        <v>-3.9</v>
      </c>
      <c r="G66" s="21">
        <v>-4.4000000000000004</v>
      </c>
      <c r="H66" s="21">
        <v>-3</v>
      </c>
      <c r="I66" s="21">
        <v>-4</v>
      </c>
      <c r="J66" s="21">
        <v>-3.1</v>
      </c>
      <c r="K66" s="21">
        <v>-13</v>
      </c>
      <c r="L66" s="21">
        <v>3.1</v>
      </c>
    </row>
    <row r="67" spans="1:12" outlineLevel="1" x14ac:dyDescent="0.3">
      <c r="A67" s="53" t="s">
        <v>273</v>
      </c>
      <c r="B67" s="53" t="s">
        <v>274</v>
      </c>
      <c r="C67" s="21">
        <v>-1.6</v>
      </c>
      <c r="D67" s="21">
        <v>-0.89999999999999991</v>
      </c>
      <c r="E67" s="21">
        <v>-0.8</v>
      </c>
      <c r="F67" s="21">
        <v>-1.7</v>
      </c>
      <c r="G67" s="21">
        <v>0.1</v>
      </c>
      <c r="H67" s="21">
        <v>-0.6</v>
      </c>
      <c r="I67" s="21">
        <v>-0.9</v>
      </c>
      <c r="J67" s="21">
        <v>-1.9</v>
      </c>
      <c r="K67" s="21">
        <v>-1.9</v>
      </c>
      <c r="L67" s="21">
        <v>-3.3</v>
      </c>
    </row>
    <row r="68" spans="1:12" ht="27.6" outlineLevel="1" x14ac:dyDescent="0.3">
      <c r="A68" s="5" t="s">
        <v>378</v>
      </c>
      <c r="B68" s="5" t="s">
        <v>377</v>
      </c>
      <c r="C68" s="21">
        <v>0.2</v>
      </c>
      <c r="D68" s="21">
        <v>-0.4</v>
      </c>
      <c r="E68" s="21">
        <v>0</v>
      </c>
      <c r="F68" s="21">
        <v>1.6</v>
      </c>
      <c r="G68" s="21">
        <v>2.8</v>
      </c>
      <c r="H68" s="21">
        <v>1.4</v>
      </c>
      <c r="I68" s="21">
        <v>1.6</v>
      </c>
      <c r="J68" s="21">
        <v>1.2</v>
      </c>
      <c r="K68" s="21">
        <v>0.5</v>
      </c>
      <c r="L68" s="21">
        <v>0.9</v>
      </c>
    </row>
    <row r="69" spans="1:12" s="3" customFormat="1" ht="27.6" outlineLevel="1" x14ac:dyDescent="0.3">
      <c r="A69" s="6" t="s">
        <v>266</v>
      </c>
      <c r="B69" s="6" t="s">
        <v>267</v>
      </c>
      <c r="C69" s="3">
        <v>3.4</v>
      </c>
      <c r="D69" s="3">
        <v>5.0999999999999996</v>
      </c>
      <c r="E69" s="3">
        <v>4.3</v>
      </c>
      <c r="F69" s="3">
        <v>7.8</v>
      </c>
      <c r="G69" s="3">
        <v>6</v>
      </c>
      <c r="H69" s="3">
        <v>8.8000000000000007</v>
      </c>
      <c r="I69" s="3">
        <v>8.8000000000000007</v>
      </c>
      <c r="J69" s="3">
        <v>8.6999999999999993</v>
      </c>
      <c r="K69" s="3">
        <v>7.4</v>
      </c>
      <c r="L69" s="3">
        <v>11.9</v>
      </c>
    </row>
    <row r="70" spans="1:12" s="3" customFormat="1" outlineLevel="1" x14ac:dyDescent="0.3">
      <c r="A70" s="6" t="s">
        <v>36</v>
      </c>
      <c r="B70" s="6" t="s">
        <v>184</v>
      </c>
      <c r="C70" s="3">
        <v>89</v>
      </c>
      <c r="D70" s="3">
        <v>40.5</v>
      </c>
      <c r="E70" s="3">
        <v>55.1</v>
      </c>
      <c r="F70" s="3">
        <v>241.5</v>
      </c>
      <c r="G70" s="3">
        <v>218.1</v>
      </c>
      <c r="H70" s="3">
        <v>135.6</v>
      </c>
      <c r="I70" s="3">
        <v>245.7</v>
      </c>
      <c r="J70" s="3">
        <v>382.7</v>
      </c>
      <c r="K70" s="3">
        <v>257.39999999999998</v>
      </c>
      <c r="L70" s="3">
        <v>329.5</v>
      </c>
    </row>
    <row r="71" spans="1:12" s="3" customFormat="1" ht="27.6" outlineLevel="1" x14ac:dyDescent="0.3">
      <c r="A71" s="6" t="s">
        <v>4</v>
      </c>
      <c r="B71" s="6" t="s">
        <v>392</v>
      </c>
      <c r="C71" s="3">
        <v>628.79999999999995</v>
      </c>
      <c r="D71" s="3">
        <v>551.29999999999995</v>
      </c>
      <c r="E71" s="3">
        <v>575</v>
      </c>
      <c r="F71" s="3">
        <v>628.29999999999995</v>
      </c>
      <c r="G71" s="3">
        <v>796.6</v>
      </c>
      <c r="H71" s="3">
        <v>795.2</v>
      </c>
      <c r="I71" s="3">
        <v>922.6</v>
      </c>
      <c r="J71" s="72">
        <v>882.2</v>
      </c>
      <c r="K71" s="3">
        <v>1014.4</v>
      </c>
      <c r="L71" s="3">
        <v>1014.8</v>
      </c>
    </row>
    <row r="72" spans="1:12" s="47" customFormat="1" x14ac:dyDescent="0.3">
      <c r="J72" s="128"/>
      <c r="K72" s="128"/>
      <c r="L72" s="128"/>
    </row>
    <row r="77" spans="1:12" s="3" customFormat="1" x14ac:dyDescent="0.3">
      <c r="A77"/>
      <c r="B77"/>
      <c r="C77" s="21"/>
      <c r="D77" s="21"/>
      <c r="E77" s="21"/>
      <c r="F77" s="21"/>
      <c r="G77" s="21"/>
      <c r="H77" s="21"/>
      <c r="I77" s="21"/>
      <c r="J77" s="21"/>
      <c r="K77" s="21"/>
      <c r="L77" s="21"/>
    </row>
    <row r="79" spans="1:12" s="3" customFormat="1" x14ac:dyDescent="0.3">
      <c r="A79"/>
      <c r="B79"/>
      <c r="C79" s="21"/>
      <c r="D79" s="21"/>
      <c r="E79" s="21"/>
      <c r="F79" s="21"/>
      <c r="G79" s="21"/>
      <c r="H79" s="21"/>
      <c r="I79" s="21"/>
      <c r="J79" s="21"/>
      <c r="K79" s="21"/>
      <c r="L79" s="21"/>
    </row>
    <row r="82" spans="1:12" s="3" customFormat="1" x14ac:dyDescent="0.3">
      <c r="A82"/>
      <c r="B82"/>
      <c r="C82" s="21"/>
      <c r="D82" s="21"/>
      <c r="E82" s="21"/>
      <c r="F82" s="21"/>
      <c r="G82" s="21"/>
      <c r="H82" s="21"/>
      <c r="I82" s="21"/>
      <c r="J82" s="21"/>
      <c r="K82" s="21"/>
      <c r="L82" s="21"/>
    </row>
    <row r="89" spans="1:12" s="3" customFormat="1" x14ac:dyDescent="0.3">
      <c r="A89"/>
      <c r="B89"/>
      <c r="C89" s="21"/>
      <c r="D89" s="21"/>
      <c r="E89" s="21"/>
      <c r="F89" s="21"/>
      <c r="G89" s="21"/>
      <c r="H89" s="21"/>
      <c r="I89" s="21"/>
      <c r="J89" s="21"/>
      <c r="K89" s="21"/>
      <c r="L89" s="21"/>
    </row>
    <row r="90" spans="1:12" s="3" customFormat="1" x14ac:dyDescent="0.3">
      <c r="A90"/>
      <c r="B90"/>
      <c r="C90" s="21"/>
      <c r="D90" s="21"/>
      <c r="E90" s="21"/>
      <c r="F90" s="21"/>
      <c r="G90" s="21"/>
      <c r="H90" s="21"/>
      <c r="I90" s="21"/>
      <c r="J90" s="21"/>
      <c r="K90" s="21"/>
      <c r="L90" s="21"/>
    </row>
    <row r="91" spans="1:12" s="3" customFormat="1" x14ac:dyDescent="0.3">
      <c r="A91"/>
      <c r="B91"/>
      <c r="C91" s="21"/>
      <c r="D91" s="21"/>
      <c r="E91" s="21"/>
      <c r="F91" s="21"/>
      <c r="G91" s="21"/>
      <c r="H91" s="21"/>
      <c r="I91" s="21"/>
      <c r="J91" s="21"/>
      <c r="K91" s="21"/>
      <c r="L91" s="21"/>
    </row>
    <row r="92" spans="1:12" s="3" customFormat="1" x14ac:dyDescent="0.3">
      <c r="A92"/>
      <c r="B92"/>
      <c r="C92" s="21"/>
      <c r="D92" s="21"/>
      <c r="E92" s="21"/>
      <c r="F92" s="21"/>
      <c r="G92" s="21"/>
      <c r="H92" s="21"/>
      <c r="I92" s="21"/>
      <c r="J92" s="21"/>
      <c r="K92" s="21"/>
      <c r="L92" s="21"/>
    </row>
    <row r="97" spans="1:12" s="3" customFormat="1" x14ac:dyDescent="0.3">
      <c r="A97"/>
      <c r="B97"/>
      <c r="C97" s="21"/>
      <c r="D97" s="21"/>
      <c r="E97" s="21"/>
      <c r="F97" s="21"/>
      <c r="G97" s="21"/>
      <c r="H97" s="21"/>
      <c r="I97" s="21"/>
      <c r="J97" s="21"/>
      <c r="K97" s="21"/>
      <c r="L97" s="21"/>
    </row>
    <row r="99" spans="1:12" s="3" customFormat="1" x14ac:dyDescent="0.3">
      <c r="A99"/>
      <c r="B99"/>
      <c r="C99" s="21"/>
      <c r="D99" s="21"/>
      <c r="E99" s="21"/>
      <c r="F99" s="21"/>
      <c r="G99" s="21"/>
      <c r="H99" s="21"/>
      <c r="I99" s="21"/>
      <c r="J99" s="21"/>
      <c r="K99" s="21"/>
      <c r="L99" s="21"/>
    </row>
    <row r="102" spans="1:12" s="3" customFormat="1" x14ac:dyDescent="0.3">
      <c r="A102"/>
      <c r="B102"/>
      <c r="C102" s="21"/>
      <c r="D102" s="21"/>
      <c r="E102" s="21"/>
      <c r="F102" s="21"/>
      <c r="G102" s="21"/>
      <c r="H102" s="21"/>
      <c r="I102" s="21"/>
      <c r="J102" s="21"/>
      <c r="K102" s="21"/>
      <c r="L102" s="21"/>
    </row>
    <row r="109" spans="1:12" s="3" customFormat="1" x14ac:dyDescent="0.3">
      <c r="A109"/>
      <c r="B109"/>
      <c r="C109" s="21"/>
      <c r="D109" s="21"/>
      <c r="E109" s="21"/>
      <c r="F109" s="21"/>
      <c r="G109" s="21"/>
      <c r="H109" s="21"/>
      <c r="I109" s="21"/>
      <c r="J109" s="21"/>
      <c r="K109" s="21"/>
      <c r="L109" s="21"/>
    </row>
    <row r="110" spans="1:12" s="3" customFormat="1" x14ac:dyDescent="0.3">
      <c r="A110"/>
      <c r="B110"/>
      <c r="C110" s="21"/>
      <c r="D110" s="21"/>
      <c r="E110" s="21"/>
      <c r="F110" s="21"/>
      <c r="G110" s="21"/>
      <c r="H110" s="21"/>
      <c r="I110" s="21"/>
      <c r="J110" s="21"/>
      <c r="K110" s="21"/>
      <c r="L110" s="21"/>
    </row>
    <row r="111" spans="1:12" s="3" customFormat="1" x14ac:dyDescent="0.3">
      <c r="A111"/>
      <c r="B111"/>
      <c r="C111" s="21"/>
      <c r="D111" s="21"/>
      <c r="E111" s="21"/>
      <c r="F111" s="21"/>
      <c r="G111" s="21"/>
      <c r="H111" s="21"/>
      <c r="I111" s="21"/>
      <c r="J111" s="21"/>
      <c r="K111" s="21"/>
      <c r="L111" s="21"/>
    </row>
    <row r="112" spans="1:12" s="3" customFormat="1" x14ac:dyDescent="0.3">
      <c r="A112"/>
      <c r="B112"/>
      <c r="C112" s="21"/>
      <c r="D112" s="21"/>
      <c r="E112" s="21"/>
      <c r="F112" s="21"/>
      <c r="G112" s="21"/>
      <c r="H112" s="21"/>
      <c r="I112" s="21"/>
      <c r="J112" s="21"/>
      <c r="K112" s="21"/>
      <c r="L112" s="21"/>
    </row>
  </sheetData>
  <mergeCells count="8">
    <mergeCell ref="A52:A55"/>
    <mergeCell ref="B52:B55"/>
    <mergeCell ref="A31:A33"/>
    <mergeCell ref="A10:A12"/>
    <mergeCell ref="A1:A2"/>
    <mergeCell ref="B1:B2"/>
    <mergeCell ref="B10:B12"/>
    <mergeCell ref="B31:B33"/>
  </mergeCells>
  <hyperlinks>
    <hyperlink ref="A4" location="seg_pl_pl" display="Rynek polski" xr:uid="{00000000-0004-0000-0500-000000000000}"/>
    <hyperlink ref="A5" location="seg_pl_see" display="seg_pl_see" xr:uid="{00000000-0004-0000-0500-000001000000}"/>
    <hyperlink ref="A6" location="seg_pl_we" display="seg_pl_we" xr:uid="{00000000-0004-0000-0500-000002000000}"/>
    <hyperlink ref="B4" location="seg_en_pl" display="seg_en_pl" xr:uid="{00000000-0004-0000-0500-000003000000}"/>
    <hyperlink ref="B5" location="seg_en_see" display="seg_en_see" xr:uid="{00000000-0004-0000-0500-000004000000}"/>
    <hyperlink ref="B6" location="seg_en_we" display="seg_en_we" xr:uid="{00000000-0004-0000-0500-000005000000}"/>
  </hyperlinks>
  <pageMargins left="0.70866141732283472" right="0.70866141732283472" top="0.74803149606299213" bottom="0.74803149606299213" header="0.31496062992125984" footer="0.31496062992125984"/>
  <pageSetup paperSize="9" scale="47" orientation="portrait" r:id="rId1"/>
  <rowBreaks count="2" manualBreakCount="2">
    <brk id="51" max="3" man="1"/>
    <brk id="73"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82DDA-FD9B-48C1-B250-0B944E9E3470}">
  <sheetPr codeName="Arkusz8"/>
  <dimension ref="A1:BU23"/>
  <sheetViews>
    <sheetView showGridLines="0" workbookViewId="0">
      <pane xSplit="4" ySplit="2" topLeftCell="E3" activePane="bottomRight" state="frozen"/>
      <selection activeCell="N17" sqref="N17"/>
      <selection pane="topRight" activeCell="N17" sqref="N17"/>
      <selection pane="bottomLeft" activeCell="N17" sqref="N17"/>
      <selection pane="bottomRight" activeCell="Z32" sqref="Z32"/>
    </sheetView>
  </sheetViews>
  <sheetFormatPr defaultColWidth="9.109375" defaultRowHeight="14.4" x14ac:dyDescent="0.3"/>
  <cols>
    <col min="1" max="1" width="1.5546875" style="180" customWidth="1"/>
    <col min="2" max="2" width="22.6640625" style="180" customWidth="1"/>
    <col min="3" max="3" width="10.5546875" style="180" customWidth="1"/>
    <col min="4" max="4" width="11.6640625" style="180" customWidth="1"/>
    <col min="5" max="12" width="6.88671875" style="180" bestFit="1" customWidth="1"/>
    <col min="13" max="13" width="6.88671875" style="180" customWidth="1"/>
    <col min="14" max="14" width="6.88671875" style="180" bestFit="1" customWidth="1"/>
    <col min="15" max="15" width="1.5546875" style="180" customWidth="1"/>
    <col min="16" max="23" width="6" style="180" bestFit="1" customWidth="1"/>
    <col min="24" max="25" width="6" style="180" customWidth="1"/>
    <col min="26" max="26" width="1.5546875" style="180" customWidth="1"/>
    <col min="27" max="34" width="6" style="180" bestFit="1" customWidth="1"/>
    <col min="35" max="36" width="6" style="180" customWidth="1"/>
    <col min="37" max="37" width="1.5546875" style="180" customWidth="1"/>
    <col min="38" max="45" width="6" style="180" bestFit="1" customWidth="1"/>
    <col min="46" max="47" width="6" style="180" customWidth="1"/>
    <col min="48" max="48" width="1.5546875" style="180" customWidth="1"/>
    <col min="49" max="55" width="6" style="180" bestFit="1" customWidth="1"/>
    <col min="56" max="56" width="5.77734375" style="180" customWidth="1"/>
    <col min="57" max="57" width="5.21875" style="180" customWidth="1"/>
    <col min="58" max="58" width="6" style="180" customWidth="1"/>
    <col min="59" max="59" width="1.5546875" style="180" customWidth="1"/>
    <col min="60" max="67" width="6" style="180" bestFit="1" customWidth="1"/>
    <col min="68" max="69" width="6" style="180" customWidth="1"/>
    <col min="70" max="72" width="9.109375" style="21"/>
    <col min="73" max="73" width="1.5546875" style="180" customWidth="1"/>
    <col min="74" max="16384" width="9.109375" style="180"/>
  </cols>
  <sheetData>
    <row r="1" spans="1:73" s="144" customFormat="1" ht="46.8" customHeight="1" x14ac:dyDescent="0.3">
      <c r="B1" s="206"/>
      <c r="C1" s="206"/>
      <c r="D1" s="206"/>
      <c r="E1" s="202" t="s">
        <v>38</v>
      </c>
      <c r="F1" s="202"/>
      <c r="G1" s="202"/>
      <c r="H1" s="202"/>
      <c r="I1" s="202"/>
      <c r="J1" s="202"/>
      <c r="K1" s="202"/>
      <c r="L1" s="202"/>
      <c r="M1" s="202"/>
      <c r="N1" s="202"/>
      <c r="O1" s="145"/>
      <c r="P1" s="202" t="s">
        <v>471</v>
      </c>
      <c r="Q1" s="202"/>
      <c r="R1" s="202"/>
      <c r="S1" s="202"/>
      <c r="T1" s="202"/>
      <c r="U1" s="202"/>
      <c r="V1" s="202"/>
      <c r="W1" s="202"/>
      <c r="X1" s="202"/>
      <c r="Y1" s="202"/>
      <c r="Z1" s="145"/>
      <c r="AA1" s="202" t="s">
        <v>472</v>
      </c>
      <c r="AB1" s="202"/>
      <c r="AC1" s="202"/>
      <c r="AD1" s="202"/>
      <c r="AE1" s="202"/>
      <c r="AF1" s="202"/>
      <c r="AG1" s="202"/>
      <c r="AH1" s="202"/>
      <c r="AI1" s="202"/>
      <c r="AJ1" s="202"/>
      <c r="AK1" s="145"/>
      <c r="AL1" s="202" t="s">
        <v>473</v>
      </c>
      <c r="AM1" s="202"/>
      <c r="AN1" s="202"/>
      <c r="AO1" s="202"/>
      <c r="AP1" s="202"/>
      <c r="AQ1" s="202"/>
      <c r="AR1" s="202"/>
      <c r="AS1" s="202"/>
      <c r="AT1" s="202"/>
      <c r="AU1" s="202"/>
      <c r="AV1" s="145"/>
      <c r="AW1" s="202" t="s">
        <v>474</v>
      </c>
      <c r="AX1" s="202"/>
      <c r="AY1" s="202"/>
      <c r="AZ1" s="202"/>
      <c r="BA1" s="202"/>
      <c r="BB1" s="202"/>
      <c r="BC1" s="202"/>
      <c r="BD1" s="202"/>
      <c r="BE1" s="202"/>
      <c r="BF1" s="202"/>
      <c r="BG1" s="145"/>
      <c r="BH1" s="202" t="s">
        <v>475</v>
      </c>
      <c r="BI1" s="202"/>
      <c r="BJ1" s="202"/>
      <c r="BK1" s="202"/>
      <c r="BL1" s="202"/>
      <c r="BM1" s="202"/>
      <c r="BN1" s="202"/>
      <c r="BO1" s="202"/>
      <c r="BP1" s="202"/>
      <c r="BQ1" s="202"/>
      <c r="BU1" s="145"/>
    </row>
    <row r="2" spans="1:73" s="144" customFormat="1" ht="25.5" customHeight="1" x14ac:dyDescent="0.3">
      <c r="B2" s="203"/>
      <c r="C2" s="203"/>
      <c r="D2" s="203"/>
      <c r="E2" s="146" t="s">
        <v>463</v>
      </c>
      <c r="F2" s="146" t="s">
        <v>464</v>
      </c>
      <c r="G2" s="146" t="s">
        <v>465</v>
      </c>
      <c r="H2" s="146" t="s">
        <v>466</v>
      </c>
      <c r="I2" s="146" t="s">
        <v>420</v>
      </c>
      <c r="J2" s="146" t="s">
        <v>424</v>
      </c>
      <c r="K2" s="146" t="s">
        <v>433</v>
      </c>
      <c r="L2" s="146" t="s">
        <v>451</v>
      </c>
      <c r="M2" s="146" t="s">
        <v>458</v>
      </c>
      <c r="N2" s="146" t="s">
        <v>507</v>
      </c>
      <c r="O2" s="147"/>
      <c r="P2" s="146" t="s">
        <v>463</v>
      </c>
      <c r="Q2" s="146" t="s">
        <v>464</v>
      </c>
      <c r="R2" s="146" t="s">
        <v>465</v>
      </c>
      <c r="S2" s="146" t="s">
        <v>466</v>
      </c>
      <c r="T2" s="146" t="s">
        <v>420</v>
      </c>
      <c r="U2" s="146" t="s">
        <v>424</v>
      </c>
      <c r="V2" s="146" t="s">
        <v>433</v>
      </c>
      <c r="W2" s="146" t="s">
        <v>451</v>
      </c>
      <c r="X2" s="146" t="s">
        <v>458</v>
      </c>
      <c r="Y2" s="146" t="s">
        <v>507</v>
      </c>
      <c r="Z2" s="147"/>
      <c r="AA2" s="146" t="s">
        <v>463</v>
      </c>
      <c r="AB2" s="146" t="s">
        <v>464</v>
      </c>
      <c r="AC2" s="146" t="s">
        <v>465</v>
      </c>
      <c r="AD2" s="146" t="s">
        <v>466</v>
      </c>
      <c r="AE2" s="146" t="s">
        <v>420</v>
      </c>
      <c r="AF2" s="146" t="s">
        <v>424</v>
      </c>
      <c r="AG2" s="146" t="s">
        <v>433</v>
      </c>
      <c r="AH2" s="146" t="s">
        <v>451</v>
      </c>
      <c r="AI2" s="146" t="s">
        <v>458</v>
      </c>
      <c r="AJ2" s="146" t="s">
        <v>507</v>
      </c>
      <c r="AK2" s="147"/>
      <c r="AL2" s="146" t="s">
        <v>463</v>
      </c>
      <c r="AM2" s="146" t="s">
        <v>464</v>
      </c>
      <c r="AN2" s="146" t="s">
        <v>465</v>
      </c>
      <c r="AO2" s="146" t="s">
        <v>466</v>
      </c>
      <c r="AP2" s="146" t="s">
        <v>420</v>
      </c>
      <c r="AQ2" s="146" t="s">
        <v>424</v>
      </c>
      <c r="AR2" s="146" t="s">
        <v>433</v>
      </c>
      <c r="AS2" s="146" t="s">
        <v>451</v>
      </c>
      <c r="AT2" s="146" t="s">
        <v>458</v>
      </c>
      <c r="AU2" s="146" t="s">
        <v>507</v>
      </c>
      <c r="AV2" s="147"/>
      <c r="AW2" s="146" t="s">
        <v>463</v>
      </c>
      <c r="AX2" s="146" t="s">
        <v>464</v>
      </c>
      <c r="AY2" s="146" t="s">
        <v>465</v>
      </c>
      <c r="AZ2" s="146" t="s">
        <v>466</v>
      </c>
      <c r="BA2" s="146" t="s">
        <v>420</v>
      </c>
      <c r="BB2" s="146" t="s">
        <v>424</v>
      </c>
      <c r="BC2" s="146" t="s">
        <v>433</v>
      </c>
      <c r="BD2" s="146" t="s">
        <v>451</v>
      </c>
      <c r="BE2" s="146" t="s">
        <v>458</v>
      </c>
      <c r="BF2" s="146" t="s">
        <v>507</v>
      </c>
      <c r="BG2" s="148"/>
      <c r="BH2" s="146" t="s">
        <v>463</v>
      </c>
      <c r="BI2" s="146" t="s">
        <v>464</v>
      </c>
      <c r="BJ2" s="146" t="s">
        <v>465</v>
      </c>
      <c r="BK2" s="146" t="s">
        <v>466</v>
      </c>
      <c r="BL2" s="146" t="s">
        <v>420</v>
      </c>
      <c r="BM2" s="146" t="s">
        <v>424</v>
      </c>
      <c r="BN2" s="146" t="s">
        <v>433</v>
      </c>
      <c r="BO2" s="146" t="s">
        <v>451</v>
      </c>
      <c r="BP2" s="149" t="s">
        <v>458</v>
      </c>
      <c r="BQ2" s="146" t="s">
        <v>507</v>
      </c>
    </row>
    <row r="3" spans="1:73" s="144" customFormat="1" ht="12.15" customHeight="1" x14ac:dyDescent="0.3">
      <c r="B3" s="199" t="s">
        <v>476</v>
      </c>
      <c r="C3" s="199"/>
      <c r="D3" s="199"/>
      <c r="E3" s="150">
        <v>316300000</v>
      </c>
      <c r="F3" s="150">
        <v>352100000.00000012</v>
      </c>
      <c r="G3" s="150">
        <v>308199999.99999988</v>
      </c>
      <c r="H3" s="150">
        <v>382200000</v>
      </c>
      <c r="I3" s="150">
        <v>298600000</v>
      </c>
      <c r="J3" s="150">
        <v>305100000</v>
      </c>
      <c r="K3" s="150">
        <v>290100000</v>
      </c>
      <c r="L3" s="150">
        <v>318499999.99999976</v>
      </c>
      <c r="M3" s="150">
        <v>308800000</v>
      </c>
      <c r="N3" s="150">
        <v>330600000</v>
      </c>
      <c r="O3" s="150"/>
      <c r="P3" s="150">
        <v>55800000</v>
      </c>
      <c r="Q3" s="150">
        <v>64700000</v>
      </c>
      <c r="R3" s="150">
        <v>52600000</v>
      </c>
      <c r="S3" s="150">
        <v>47600000</v>
      </c>
      <c r="T3" s="150">
        <v>43300000</v>
      </c>
      <c r="U3" s="150">
        <v>44100000</v>
      </c>
      <c r="V3" s="150">
        <v>38200000</v>
      </c>
      <c r="W3" s="150">
        <v>27500000</v>
      </c>
      <c r="X3" s="150">
        <v>42700000</v>
      </c>
      <c r="Y3" s="150">
        <v>52100000</v>
      </c>
      <c r="Z3" s="150"/>
      <c r="AA3" s="150">
        <v>60015000</v>
      </c>
      <c r="AB3" s="150">
        <v>68917000</v>
      </c>
      <c r="AC3" s="150">
        <v>57201888.888888896</v>
      </c>
      <c r="AD3" s="150">
        <v>52401611.111111104</v>
      </c>
      <c r="AE3" s="150">
        <v>46963000</v>
      </c>
      <c r="AF3" s="150">
        <v>48868000</v>
      </c>
      <c r="AG3" s="150">
        <v>42415000</v>
      </c>
      <c r="AH3" s="150">
        <v>31517000</v>
      </c>
      <c r="AI3" s="150">
        <v>46715000</v>
      </c>
      <c r="AJ3" s="150">
        <v>56206000</v>
      </c>
      <c r="AK3" s="150"/>
      <c r="AL3" s="150">
        <v>40102344</v>
      </c>
      <c r="AM3" s="150">
        <v>47387684.99000001</v>
      </c>
      <c r="AN3" s="150">
        <v>42641000.25</v>
      </c>
      <c r="AO3" s="150">
        <v>38169999.99999997</v>
      </c>
      <c r="AP3" s="150">
        <v>36046000</v>
      </c>
      <c r="AQ3" s="150">
        <v>35529000</v>
      </c>
      <c r="AR3" s="150">
        <v>25786000.000000015</v>
      </c>
      <c r="AS3" s="150">
        <v>20997000</v>
      </c>
      <c r="AT3" s="150">
        <v>32498000</v>
      </c>
      <c r="AU3" s="150">
        <v>39809000</v>
      </c>
      <c r="AV3" s="150"/>
      <c r="AW3" s="150">
        <v>38838820.01733911</v>
      </c>
      <c r="AX3" s="150">
        <v>45274107.616199881</v>
      </c>
      <c r="AY3" s="150">
        <v>40449367.941699907</v>
      </c>
      <c r="AZ3" s="150">
        <v>37024006.856500015</v>
      </c>
      <c r="BA3" s="150">
        <v>35278168.591226086</v>
      </c>
      <c r="BB3" s="150">
        <v>33558061.851625919</v>
      </c>
      <c r="BC3" s="150">
        <v>24904693.425058782</v>
      </c>
      <c r="BD3" s="150">
        <v>19998900.094266117</v>
      </c>
      <c r="BE3" s="150">
        <v>32131942.799999967</v>
      </c>
      <c r="BF3" s="150">
        <v>37069287.071099818</v>
      </c>
      <c r="BG3" s="151"/>
      <c r="BH3" s="150">
        <v>42233927.175599985</v>
      </c>
      <c r="BI3" s="150">
        <v>48799776.91619987</v>
      </c>
      <c r="BJ3" s="150">
        <v>43380577.793099917</v>
      </c>
      <c r="BK3" s="150">
        <v>37137603.951500006</v>
      </c>
      <c r="BL3" s="150">
        <v>38245108.591226086</v>
      </c>
      <c r="BM3" s="150">
        <v>37655121.851625919</v>
      </c>
      <c r="BN3" s="150">
        <v>28268693.425058782</v>
      </c>
      <c r="BO3" s="150">
        <v>23305010.094266117</v>
      </c>
      <c r="BP3" s="150">
        <v>35383942.799999967</v>
      </c>
      <c r="BQ3" s="150">
        <v>40394287.071099818</v>
      </c>
    </row>
    <row r="4" spans="1:73" s="144" customFormat="1" ht="12.15" customHeight="1" collapsed="1" x14ac:dyDescent="0.3">
      <c r="A4" s="152"/>
      <c r="B4" s="204" t="s">
        <v>477</v>
      </c>
      <c r="C4" s="204"/>
      <c r="D4" s="204"/>
      <c r="E4" s="153">
        <v>205373000</v>
      </c>
      <c r="F4" s="153">
        <v>225425000</v>
      </c>
      <c r="G4" s="153">
        <v>210982000</v>
      </c>
      <c r="H4" s="153">
        <v>251505000</v>
      </c>
      <c r="I4" s="153">
        <v>195051000</v>
      </c>
      <c r="J4" s="153">
        <v>210024000</v>
      </c>
      <c r="K4" s="153">
        <v>191685000</v>
      </c>
      <c r="L4" s="153">
        <v>208784000</v>
      </c>
      <c r="M4" s="153">
        <v>203854000</v>
      </c>
      <c r="N4" s="153">
        <v>226591000</v>
      </c>
      <c r="O4" s="153"/>
      <c r="P4" s="153">
        <v>46308000</v>
      </c>
      <c r="Q4" s="153">
        <v>43215000</v>
      </c>
      <c r="R4" s="153">
        <v>47506000</v>
      </c>
      <c r="S4" s="153">
        <v>44687000</v>
      </c>
      <c r="T4" s="153">
        <v>29061000</v>
      </c>
      <c r="U4" s="153">
        <v>31933000</v>
      </c>
      <c r="V4" s="153">
        <v>28117000</v>
      </c>
      <c r="W4" s="153">
        <v>20223000</v>
      </c>
      <c r="X4" s="153">
        <v>31374000</v>
      </c>
      <c r="Y4" s="153">
        <v>34011000</v>
      </c>
      <c r="Z4" s="153"/>
      <c r="AA4" s="153">
        <v>49016000</v>
      </c>
      <c r="AB4" s="153">
        <v>45922000</v>
      </c>
      <c r="AC4" s="153">
        <v>50213000</v>
      </c>
      <c r="AD4" s="153">
        <v>47397000</v>
      </c>
      <c r="AE4" s="153">
        <v>31769000</v>
      </c>
      <c r="AF4" s="153">
        <v>34640000</v>
      </c>
      <c r="AG4" s="153">
        <v>30825000</v>
      </c>
      <c r="AH4" s="153">
        <v>22731000</v>
      </c>
      <c r="AI4" s="153">
        <v>33881000</v>
      </c>
      <c r="AJ4" s="153">
        <v>36518000</v>
      </c>
      <c r="AK4" s="153"/>
      <c r="AL4" s="153">
        <v>38885000</v>
      </c>
      <c r="AM4" s="153">
        <v>30938000</v>
      </c>
      <c r="AN4" s="153">
        <v>40170000</v>
      </c>
      <c r="AO4" s="153">
        <v>36002000</v>
      </c>
      <c r="AP4" s="153">
        <v>24125000</v>
      </c>
      <c r="AQ4" s="153">
        <v>28206000</v>
      </c>
      <c r="AR4" s="153">
        <v>22701000</v>
      </c>
      <c r="AS4" s="153">
        <v>16943000</v>
      </c>
      <c r="AT4" s="153">
        <v>24274000</v>
      </c>
      <c r="AU4" s="153">
        <v>25451000</v>
      </c>
      <c r="AV4" s="153"/>
      <c r="AW4" s="153">
        <v>38871445.80999998</v>
      </c>
      <c r="AX4" s="153">
        <v>30952157.059999891</v>
      </c>
      <c r="AY4" s="153">
        <v>40171489.299999915</v>
      </c>
      <c r="AZ4" s="153">
        <v>35998889.835000031</v>
      </c>
      <c r="BA4" s="153">
        <v>24126272.139999986</v>
      </c>
      <c r="BB4" s="153">
        <v>28206840.22999984</v>
      </c>
      <c r="BC4" s="153">
        <v>22699789.320000097</v>
      </c>
      <c r="BD4" s="153">
        <v>16943590.969999909</v>
      </c>
      <c r="BE4" s="153">
        <v>24274060.820000008</v>
      </c>
      <c r="BF4" s="153">
        <v>25443755.239999771</v>
      </c>
      <c r="BG4" s="154"/>
      <c r="BH4" s="153">
        <v>41021568.12999998</v>
      </c>
      <c r="BI4" s="153">
        <v>33205951.201899886</v>
      </c>
      <c r="BJ4" s="153">
        <v>42381339.353899926</v>
      </c>
      <c r="BK4" s="153">
        <v>38193989.430000022</v>
      </c>
      <c r="BL4" s="153">
        <v>26319752.139999986</v>
      </c>
      <c r="BM4" s="153">
        <v>29609360.22999984</v>
      </c>
      <c r="BN4" s="153">
        <v>24894789.320000097</v>
      </c>
      <c r="BO4" s="153">
        <v>18974700.969999909</v>
      </c>
      <c r="BP4" s="153">
        <v>26305060.820000008</v>
      </c>
      <c r="BQ4" s="153">
        <v>27473755.239999771</v>
      </c>
    </row>
    <row r="5" spans="1:73" s="144" customFormat="1" ht="12.15" customHeight="1" x14ac:dyDescent="0.3">
      <c r="A5" s="152"/>
      <c r="B5" s="205" t="s">
        <v>478</v>
      </c>
      <c r="C5" s="205" t="s">
        <v>479</v>
      </c>
      <c r="D5" s="205" t="s">
        <v>479</v>
      </c>
      <c r="E5" s="153">
        <v>89075000</v>
      </c>
      <c r="F5" s="153">
        <v>93260000</v>
      </c>
      <c r="G5" s="153">
        <v>76711000</v>
      </c>
      <c r="H5" s="153">
        <v>91508000</v>
      </c>
      <c r="I5" s="153">
        <v>72401000</v>
      </c>
      <c r="J5" s="153">
        <v>68301000</v>
      </c>
      <c r="K5" s="153">
        <v>60973000</v>
      </c>
      <c r="L5" s="153">
        <v>74111000</v>
      </c>
      <c r="M5" s="153">
        <v>67693000</v>
      </c>
      <c r="N5" s="153">
        <v>66439000</v>
      </c>
      <c r="O5" s="153"/>
      <c r="P5" s="153">
        <v>5623000</v>
      </c>
      <c r="Q5" s="153">
        <v>12511000</v>
      </c>
      <c r="R5" s="153">
        <v>1308000</v>
      </c>
      <c r="S5" s="153">
        <v>6374000</v>
      </c>
      <c r="T5" s="153">
        <v>8989000</v>
      </c>
      <c r="U5" s="153">
        <v>8071000</v>
      </c>
      <c r="V5" s="153">
        <v>916000</v>
      </c>
      <c r="W5" s="153">
        <v>6438000</v>
      </c>
      <c r="X5" s="153">
        <v>7319000</v>
      </c>
      <c r="Y5" s="153">
        <v>11376000</v>
      </c>
      <c r="Z5" s="153"/>
      <c r="AA5" s="153">
        <v>7041000</v>
      </c>
      <c r="AB5" s="153">
        <v>13932000</v>
      </c>
      <c r="AC5" s="153">
        <v>2725000</v>
      </c>
      <c r="AD5" s="153">
        <v>7792000</v>
      </c>
      <c r="AE5" s="153">
        <v>10407000</v>
      </c>
      <c r="AF5" s="153">
        <v>9491000</v>
      </c>
      <c r="AG5" s="153">
        <v>2334000</v>
      </c>
      <c r="AH5" s="153">
        <v>7857000</v>
      </c>
      <c r="AI5" s="153">
        <v>8738000</v>
      </c>
      <c r="AJ5" s="153">
        <v>12795000</v>
      </c>
      <c r="AK5" s="153"/>
      <c r="AL5" s="153">
        <v>4471000</v>
      </c>
      <c r="AM5" s="153">
        <v>10087000</v>
      </c>
      <c r="AN5" s="153">
        <v>979000</v>
      </c>
      <c r="AO5" s="153">
        <v>3704000</v>
      </c>
      <c r="AP5" s="153">
        <v>7819000</v>
      </c>
      <c r="AQ5" s="153">
        <v>6262000</v>
      </c>
      <c r="AR5" s="153">
        <v>-2858000</v>
      </c>
      <c r="AS5" s="153">
        <v>4971000</v>
      </c>
      <c r="AT5" s="153">
        <v>6005000</v>
      </c>
      <c r="AU5" s="153">
        <v>8775000</v>
      </c>
      <c r="AV5" s="153"/>
      <c r="AW5" s="153">
        <v>4471000</v>
      </c>
      <c r="AX5" s="153">
        <v>10087000</v>
      </c>
      <c r="AY5" s="153">
        <v>979000</v>
      </c>
      <c r="AZ5" s="153">
        <v>3704000</v>
      </c>
      <c r="BA5" s="153">
        <v>7819000</v>
      </c>
      <c r="BB5" s="153">
        <v>6262000</v>
      </c>
      <c r="BC5" s="153">
        <v>-2858000</v>
      </c>
      <c r="BD5" s="153">
        <v>4971000</v>
      </c>
      <c r="BE5" s="153">
        <v>6005000</v>
      </c>
      <c r="BF5" s="153">
        <v>8775000</v>
      </c>
      <c r="BG5" s="154"/>
      <c r="BH5" s="153">
        <v>5619580</v>
      </c>
      <c r="BI5" s="153">
        <v>11238010</v>
      </c>
      <c r="BJ5" s="153">
        <v>2126770</v>
      </c>
      <c r="BK5" s="153">
        <v>4852580</v>
      </c>
      <c r="BL5" s="153">
        <v>8967580</v>
      </c>
      <c r="BM5" s="153">
        <v>7412420</v>
      </c>
      <c r="BN5" s="153">
        <v>-1710000</v>
      </c>
      <c r="BO5" s="153">
        <v>6121000</v>
      </c>
      <c r="BP5" s="153">
        <v>7154000</v>
      </c>
      <c r="BQ5" s="153">
        <v>9925000</v>
      </c>
    </row>
    <row r="6" spans="1:73" s="144" customFormat="1" ht="12.15" customHeight="1" collapsed="1" x14ac:dyDescent="0.3">
      <c r="A6" s="152"/>
      <c r="B6" s="205" t="s">
        <v>27</v>
      </c>
      <c r="C6" s="205"/>
      <c r="D6" s="205"/>
      <c r="E6" s="153">
        <v>34999000</v>
      </c>
      <c r="F6" s="153">
        <v>43634000</v>
      </c>
      <c r="G6" s="153">
        <v>38749000</v>
      </c>
      <c r="H6" s="153">
        <v>51071000</v>
      </c>
      <c r="I6" s="153">
        <v>40260000</v>
      </c>
      <c r="J6" s="153">
        <v>40737000</v>
      </c>
      <c r="K6" s="153">
        <v>47596000</v>
      </c>
      <c r="L6" s="153">
        <v>49022000</v>
      </c>
      <c r="M6" s="153">
        <v>49500000</v>
      </c>
      <c r="N6" s="153">
        <v>51781000</v>
      </c>
      <c r="O6" s="153"/>
      <c r="P6" s="153">
        <v>4411000</v>
      </c>
      <c r="Q6" s="153">
        <v>6700000</v>
      </c>
      <c r="R6" s="153">
        <v>7299000</v>
      </c>
      <c r="S6" s="153">
        <v>5913000</v>
      </c>
      <c r="T6" s="153">
        <v>4142000</v>
      </c>
      <c r="U6" s="153">
        <v>4254000</v>
      </c>
      <c r="V6" s="153">
        <v>8740946.0644375011</v>
      </c>
      <c r="W6" s="153">
        <v>3889315.3548124991</v>
      </c>
      <c r="X6" s="153">
        <v>4052000</v>
      </c>
      <c r="Y6" s="153">
        <v>7494000</v>
      </c>
      <c r="Z6" s="153"/>
      <c r="AA6" s="153">
        <v>4411000</v>
      </c>
      <c r="AB6" s="153">
        <v>6700000</v>
      </c>
      <c r="AC6" s="153">
        <v>7299000</v>
      </c>
      <c r="AD6" s="153">
        <v>5913000</v>
      </c>
      <c r="AE6" s="153">
        <v>4142000</v>
      </c>
      <c r="AF6" s="153">
        <v>4254000</v>
      </c>
      <c r="AG6" s="153">
        <v>8740946.0644375011</v>
      </c>
      <c r="AH6" s="153">
        <v>3889315.3548124991</v>
      </c>
      <c r="AI6" s="153">
        <v>4052000</v>
      </c>
      <c r="AJ6" s="153">
        <v>7494000</v>
      </c>
      <c r="AK6" s="153"/>
      <c r="AL6" s="153">
        <v>2511000</v>
      </c>
      <c r="AM6" s="153">
        <v>4613000</v>
      </c>
      <c r="AN6" s="153">
        <v>5748000</v>
      </c>
      <c r="AO6" s="153">
        <v>4852000</v>
      </c>
      <c r="AP6" s="153">
        <v>3036000</v>
      </c>
      <c r="AQ6" s="153">
        <v>2179000</v>
      </c>
      <c r="AR6" s="153">
        <v>5898946.0644374993</v>
      </c>
      <c r="AS6" s="153">
        <v>2593315.354812501</v>
      </c>
      <c r="AT6" s="153">
        <v>2547000</v>
      </c>
      <c r="AU6" s="153">
        <v>5680000</v>
      </c>
      <c r="AV6" s="153"/>
      <c r="AW6" s="153">
        <v>1166531.2656000003</v>
      </c>
      <c r="AX6" s="153">
        <v>2583968.3043</v>
      </c>
      <c r="AY6" s="153">
        <v>3189981.8816999998</v>
      </c>
      <c r="AZ6" s="153">
        <v>3770773.4633999988</v>
      </c>
      <c r="BA6" s="153">
        <v>2230132.1034000004</v>
      </c>
      <c r="BB6" s="153">
        <v>241995.30379999988</v>
      </c>
      <c r="BC6" s="153">
        <v>5061823.8216700936</v>
      </c>
      <c r="BD6" s="153">
        <v>1532753.8711299039</v>
      </c>
      <c r="BE6" s="153">
        <v>2183174.9569000006</v>
      </c>
      <c r="BF6" s="153">
        <v>2928506.4841999998</v>
      </c>
      <c r="BG6" s="154"/>
      <c r="BH6" s="153">
        <v>1166531.2656000003</v>
      </c>
      <c r="BI6" s="153">
        <v>2583968.3043</v>
      </c>
      <c r="BJ6" s="153">
        <v>3189981.8816999998</v>
      </c>
      <c r="BK6" s="153">
        <v>3795883.4633999988</v>
      </c>
      <c r="BL6" s="153">
        <v>2230132.1034000004</v>
      </c>
      <c r="BM6" s="153">
        <v>241995.30379999988</v>
      </c>
      <c r="BN6" s="153">
        <v>5061823.8216700936</v>
      </c>
      <c r="BO6" s="153">
        <v>1534753.8711299039</v>
      </c>
      <c r="BP6" s="153">
        <v>2183174.9569000006</v>
      </c>
      <c r="BQ6" s="153">
        <v>2928506.4841999998</v>
      </c>
    </row>
    <row r="7" spans="1:73" s="155" customFormat="1" ht="12.15" customHeight="1" x14ac:dyDescent="0.3">
      <c r="B7" s="156"/>
      <c r="C7" s="156"/>
      <c r="D7" s="157" t="s">
        <v>480</v>
      </c>
      <c r="E7" s="158">
        <v>-13147000.000000002</v>
      </c>
      <c r="F7" s="158">
        <v>-10218999.999999879</v>
      </c>
      <c r="G7" s="158">
        <v>-18242000.000000119</v>
      </c>
      <c r="H7" s="158">
        <v>-11883999.999999998</v>
      </c>
      <c r="I7" s="158">
        <v>-9112000</v>
      </c>
      <c r="J7" s="158">
        <v>-13962000</v>
      </c>
      <c r="K7" s="158">
        <v>-10154000</v>
      </c>
      <c r="L7" s="158">
        <v>-13417000.000000238</v>
      </c>
      <c r="M7" s="158">
        <v>-12247000</v>
      </c>
      <c r="N7" s="158">
        <v>-14211000</v>
      </c>
      <c r="O7" s="158"/>
      <c r="P7" s="158">
        <v>-542000.00000000093</v>
      </c>
      <c r="Q7" s="158">
        <v>2274000.0000000065</v>
      </c>
      <c r="R7" s="158">
        <v>-3513000.0000000056</v>
      </c>
      <c r="S7" s="158">
        <v>-9374000.0000000149</v>
      </c>
      <c r="T7" s="158">
        <v>1108000</v>
      </c>
      <c r="U7" s="158">
        <v>-158000</v>
      </c>
      <c r="V7" s="158">
        <v>426053.93556250632</v>
      </c>
      <c r="W7" s="158">
        <v>-3050315.3548125033</v>
      </c>
      <c r="X7" s="158">
        <v>-44999.999999998137</v>
      </c>
      <c r="Y7" s="158">
        <v>-781000</v>
      </c>
      <c r="Z7" s="158"/>
      <c r="AA7" s="158">
        <v>-453000.00000000093</v>
      </c>
      <c r="AB7" s="158">
        <v>2363000.0000000065</v>
      </c>
      <c r="AC7" s="158">
        <v>-3035111.1111111166</v>
      </c>
      <c r="AD7" s="158">
        <v>-8700388.888888903</v>
      </c>
      <c r="AE7" s="158">
        <v>645000</v>
      </c>
      <c r="AF7" s="158">
        <v>483000</v>
      </c>
      <c r="AG7" s="158">
        <v>515053.93556250632</v>
      </c>
      <c r="AH7" s="158">
        <v>-2960315.3548125033</v>
      </c>
      <c r="AI7" s="158">
        <v>44000.000000001863</v>
      </c>
      <c r="AJ7" s="158">
        <v>-601000</v>
      </c>
      <c r="AK7" s="158"/>
      <c r="AL7" s="158">
        <v>-5764656</v>
      </c>
      <c r="AM7" s="158">
        <v>1749684.9900000058</v>
      </c>
      <c r="AN7" s="158">
        <v>-4255999.7500000037</v>
      </c>
      <c r="AO7" s="158">
        <v>-6388000.0000000149</v>
      </c>
      <c r="AP7" s="158">
        <v>1066000</v>
      </c>
      <c r="AQ7" s="158">
        <v>-1118000</v>
      </c>
      <c r="AR7" s="158">
        <v>44053.935562506318</v>
      </c>
      <c r="AS7" s="158">
        <v>-3510315.3548125029</v>
      </c>
      <c r="AT7" s="158">
        <v>-328000</v>
      </c>
      <c r="AU7" s="158">
        <v>-97000</v>
      </c>
      <c r="AV7" s="158"/>
      <c r="AW7" s="158">
        <v>-5670157.0582608683</v>
      </c>
      <c r="AX7" s="158">
        <v>1650982.2518999977</v>
      </c>
      <c r="AY7" s="158">
        <v>-3891103.2399999993</v>
      </c>
      <c r="AZ7" s="158">
        <v>-6449656.4419000195</v>
      </c>
      <c r="BA7" s="158">
        <v>1102764.3478260934</v>
      </c>
      <c r="BB7" s="158">
        <v>-1152773.6821739227</v>
      </c>
      <c r="BC7" s="158">
        <v>1080.2833885997534</v>
      </c>
      <c r="BD7" s="158">
        <v>-3448444.746863693</v>
      </c>
      <c r="BE7" s="158">
        <v>-330292.9768999964</v>
      </c>
      <c r="BF7" s="158">
        <v>-77974.653099998832</v>
      </c>
      <c r="BG7" s="159"/>
      <c r="BH7" s="158">
        <v>-5573752.2199999979</v>
      </c>
      <c r="BI7" s="158">
        <v>1771847.4099999955</v>
      </c>
      <c r="BJ7" s="158">
        <v>-4317513.4424999962</v>
      </c>
      <c r="BK7" s="158">
        <v>-9704848.9419000149</v>
      </c>
      <c r="BL7" s="158">
        <v>727644.34782609344</v>
      </c>
      <c r="BM7" s="158">
        <v>391346.31782607734</v>
      </c>
      <c r="BN7" s="158">
        <v>22080.283388599753</v>
      </c>
      <c r="BO7" s="158">
        <v>-3325444.746863693</v>
      </c>
      <c r="BP7" s="158">
        <v>-258292.9768999964</v>
      </c>
      <c r="BQ7" s="158">
        <v>67025.346900001168</v>
      </c>
    </row>
    <row r="8" spans="1:73" s="144" customFormat="1" ht="12.15" customHeight="1" x14ac:dyDescent="0.3">
      <c r="B8" s="199" t="s">
        <v>481</v>
      </c>
      <c r="C8" s="199"/>
      <c r="D8" s="199"/>
      <c r="E8" s="150">
        <v>1263800000</v>
      </c>
      <c r="F8" s="150">
        <v>1322900000</v>
      </c>
      <c r="G8" s="150">
        <v>1327800000</v>
      </c>
      <c r="H8" s="150">
        <v>1488200000</v>
      </c>
      <c r="I8" s="150">
        <v>1486100000</v>
      </c>
      <c r="J8" s="150">
        <v>1567200000</v>
      </c>
      <c r="K8" s="150">
        <v>1768600000</v>
      </c>
      <c r="L8" s="150">
        <v>1732500000</v>
      </c>
      <c r="M8" s="150">
        <v>1862500000</v>
      </c>
      <c r="N8" s="150">
        <v>1775800000</v>
      </c>
      <c r="O8" s="150"/>
      <c r="P8" s="150">
        <v>56800000</v>
      </c>
      <c r="Q8" s="150">
        <v>69800000</v>
      </c>
      <c r="R8" s="150">
        <v>74800000</v>
      </c>
      <c r="S8" s="150">
        <v>99700000.00000006</v>
      </c>
      <c r="T8" s="150">
        <v>105000000</v>
      </c>
      <c r="U8" s="150">
        <v>109400000</v>
      </c>
      <c r="V8" s="150">
        <v>135000000</v>
      </c>
      <c r="W8" s="150">
        <v>123300000</v>
      </c>
      <c r="X8" s="150">
        <v>126893000</v>
      </c>
      <c r="Y8" s="150">
        <v>160507000</v>
      </c>
      <c r="Z8" s="150"/>
      <c r="AA8" s="150">
        <v>118103675.906859</v>
      </c>
      <c r="AB8" s="150">
        <v>123554359.78979601</v>
      </c>
      <c r="AC8" s="150">
        <v>126526248.87667058</v>
      </c>
      <c r="AD8" s="150">
        <v>155249344.79937011</v>
      </c>
      <c r="AE8" s="150">
        <v>154312220.20517251</v>
      </c>
      <c r="AF8" s="150">
        <v>156731041.30351606</v>
      </c>
      <c r="AG8" s="150">
        <v>187652290.56420234</v>
      </c>
      <c r="AH8" s="150">
        <v>173837776.29983416</v>
      </c>
      <c r="AI8" s="150">
        <v>185705432.0755069</v>
      </c>
      <c r="AJ8" s="150">
        <v>207321763.9925445</v>
      </c>
      <c r="AK8" s="150"/>
      <c r="AL8" s="150">
        <v>32971321.062100019</v>
      </c>
      <c r="AM8" s="150">
        <v>45030678.937899992</v>
      </c>
      <c r="AN8" s="150">
        <v>44934999.99999997</v>
      </c>
      <c r="AO8" s="150">
        <v>65893000.000000134</v>
      </c>
      <c r="AP8" s="150">
        <v>60963000.00000003</v>
      </c>
      <c r="AQ8" s="150">
        <v>75223999.99999994</v>
      </c>
      <c r="AR8" s="150">
        <v>85285999.99999997</v>
      </c>
      <c r="AS8" s="150">
        <v>81994000.000000119</v>
      </c>
      <c r="AT8" s="150">
        <v>78333000</v>
      </c>
      <c r="AU8" s="150">
        <v>98429999.999999911</v>
      </c>
      <c r="AV8" s="150"/>
      <c r="AW8" s="150">
        <v>3352027.3055232703</v>
      </c>
      <c r="AX8" s="150">
        <v>5155191.3786056638</v>
      </c>
      <c r="AY8" s="150">
        <v>4273191.9182895515</v>
      </c>
      <c r="AZ8" s="150">
        <v>7869090.0883059762</v>
      </c>
      <c r="BA8" s="150">
        <v>5952207.6276554223</v>
      </c>
      <c r="BB8" s="150">
        <v>8857314.7288355976</v>
      </c>
      <c r="BC8" s="150">
        <v>8806254.9766053949</v>
      </c>
      <c r="BD8" s="150">
        <v>8712423.4037838895</v>
      </c>
      <c r="BE8" s="150">
        <v>7389284.4231224023</v>
      </c>
      <c r="BF8" s="150">
        <v>11876023.647179481</v>
      </c>
      <c r="BG8" s="151"/>
      <c r="BH8" s="150">
        <v>10631090.295895053</v>
      </c>
      <c r="BI8" s="150">
        <v>11319105.82552596</v>
      </c>
      <c r="BJ8" s="150">
        <v>10316918.244359711</v>
      </c>
      <c r="BK8" s="150">
        <v>14718032.055637958</v>
      </c>
      <c r="BL8" s="150">
        <v>11128723.828537922</v>
      </c>
      <c r="BM8" s="150">
        <v>13698780.87024603</v>
      </c>
      <c r="BN8" s="150">
        <v>14330324.10202745</v>
      </c>
      <c r="BO8" s="150">
        <v>14771843.562286522</v>
      </c>
      <c r="BP8" s="150">
        <v>14909355.978974175</v>
      </c>
      <c r="BQ8" s="150">
        <v>16833371.447291467</v>
      </c>
    </row>
    <row r="9" spans="1:73" s="144" customFormat="1" ht="12.15" customHeight="1" x14ac:dyDescent="0.3">
      <c r="B9" s="195" t="s">
        <v>482</v>
      </c>
      <c r="C9" s="195"/>
      <c r="D9" s="195"/>
      <c r="E9" s="160">
        <v>759908191.97610009</v>
      </c>
      <c r="F9" s="160">
        <v>773974079.66919982</v>
      </c>
      <c r="G9" s="160">
        <v>765809682.82670009</v>
      </c>
      <c r="H9" s="160">
        <v>885310051.95299995</v>
      </c>
      <c r="I9" s="160">
        <v>888804243.1983</v>
      </c>
      <c r="J9" s="160">
        <v>935449905.06440008</v>
      </c>
      <c r="K9" s="160">
        <v>1066891859.8773998</v>
      </c>
      <c r="L9" s="160">
        <v>998489337.60989988</v>
      </c>
      <c r="M9" s="160">
        <v>1112976989.2965</v>
      </c>
      <c r="N9" s="160">
        <v>995774161.69090009</v>
      </c>
      <c r="O9" s="160"/>
      <c r="P9" s="160">
        <v>52733426.518800005</v>
      </c>
      <c r="Q9" s="160">
        <v>53170361.634299994</v>
      </c>
      <c r="R9" s="160">
        <v>50707810.652100012</v>
      </c>
      <c r="S9" s="160">
        <v>69334136.71980001</v>
      </c>
      <c r="T9" s="160">
        <v>62884255.454099998</v>
      </c>
      <c r="U9" s="160">
        <v>63016636.185499996</v>
      </c>
      <c r="V9" s="160">
        <v>75943784.221200004</v>
      </c>
      <c r="W9" s="160">
        <v>72032917.689200029</v>
      </c>
      <c r="X9" s="160">
        <v>77710252.649099991</v>
      </c>
      <c r="Y9" s="160">
        <v>76841471.936499998</v>
      </c>
      <c r="Z9" s="160"/>
      <c r="AA9" s="160">
        <v>56373425.070060484</v>
      </c>
      <c r="AB9" s="160">
        <v>57451517.063887917</v>
      </c>
      <c r="AC9" s="160">
        <v>54447627.928571142</v>
      </c>
      <c r="AD9" s="160">
        <v>74626498.962456405</v>
      </c>
      <c r="AE9" s="160">
        <v>69610473.663123056</v>
      </c>
      <c r="AF9" s="160">
        <v>69441391.727320328</v>
      </c>
      <c r="AG9" s="160">
        <v>83105410.707074538</v>
      </c>
      <c r="AH9" s="160">
        <v>78414439.921212688</v>
      </c>
      <c r="AI9" s="160">
        <v>84147717.862040594</v>
      </c>
      <c r="AJ9" s="160">
        <v>83296847.435724154</v>
      </c>
      <c r="AK9" s="160"/>
      <c r="AL9" s="160">
        <v>34345845.837900005</v>
      </c>
      <c r="AM9" s="160">
        <v>34687108.949299984</v>
      </c>
      <c r="AN9" s="160">
        <v>31351500.496000022</v>
      </c>
      <c r="AO9" s="160">
        <v>44622358.29179997</v>
      </c>
      <c r="AP9" s="160">
        <v>39895166.818200007</v>
      </c>
      <c r="AQ9" s="160">
        <v>39682481.847699985</v>
      </c>
      <c r="AR9" s="160">
        <v>49026859.628900006</v>
      </c>
      <c r="AS9" s="160">
        <v>51907383.705200002</v>
      </c>
      <c r="AT9" s="160">
        <v>49169004.410699993</v>
      </c>
      <c r="AU9" s="160">
        <v>48342710.247699991</v>
      </c>
      <c r="AV9" s="160"/>
      <c r="AW9" s="160">
        <v>4339318.3631626833</v>
      </c>
      <c r="AX9" s="160">
        <v>4293513.7736314535</v>
      </c>
      <c r="AY9" s="160">
        <v>3876789.9038686398</v>
      </c>
      <c r="AZ9" s="160">
        <v>5498629.2677373141</v>
      </c>
      <c r="BA9" s="160">
        <v>4814369.3792402502</v>
      </c>
      <c r="BB9" s="160">
        <v>4662835.1565809697</v>
      </c>
      <c r="BC9" s="160">
        <v>5763528.2027641945</v>
      </c>
      <c r="BD9" s="160">
        <v>6185929.0603512544</v>
      </c>
      <c r="BE9" s="160">
        <v>5636167.3691253103</v>
      </c>
      <c r="BF9" s="160">
        <v>5679315.7497248445</v>
      </c>
      <c r="BG9" s="151"/>
      <c r="BH9" s="160">
        <v>5025176.5439204695</v>
      </c>
      <c r="BI9" s="160">
        <v>5310002.2989981947</v>
      </c>
      <c r="BJ9" s="160">
        <v>4841869.9856040953</v>
      </c>
      <c r="BK9" s="160">
        <v>6562281.7893158896</v>
      </c>
      <c r="BL9" s="160">
        <v>5602516.4768094178</v>
      </c>
      <c r="BM9" s="160">
        <v>5514801.1668134574</v>
      </c>
      <c r="BN9" s="160">
        <v>6683084.8433060125</v>
      </c>
      <c r="BO9" s="160">
        <v>6831457.2018222027</v>
      </c>
      <c r="BP9" s="160">
        <v>6073807.5650130995</v>
      </c>
      <c r="BQ9" s="160">
        <v>6682624.092813246</v>
      </c>
    </row>
    <row r="10" spans="1:73" s="144" customFormat="1" ht="12.15" customHeight="1" x14ac:dyDescent="0.3">
      <c r="B10" s="195" t="s">
        <v>483</v>
      </c>
      <c r="C10" s="195"/>
      <c r="D10" s="195"/>
      <c r="E10" s="160">
        <v>236243311.3242</v>
      </c>
      <c r="F10" s="160">
        <v>256256988.97399995</v>
      </c>
      <c r="G10" s="160">
        <v>264383788.89820006</v>
      </c>
      <c r="H10" s="160">
        <v>273324709.95359993</v>
      </c>
      <c r="I10" s="160">
        <v>271624574.99339998</v>
      </c>
      <c r="J10" s="160">
        <v>293085763.96860003</v>
      </c>
      <c r="K10" s="160">
        <v>337158171.43019998</v>
      </c>
      <c r="L10" s="160">
        <v>349840772.05780005</v>
      </c>
      <c r="M10" s="160">
        <v>339162772.1663</v>
      </c>
      <c r="N10" s="160">
        <v>351437968.44269997</v>
      </c>
      <c r="O10" s="160"/>
      <c r="P10" s="160">
        <v>25638257.418900002</v>
      </c>
      <c r="Q10" s="160">
        <v>29089081.482799996</v>
      </c>
      <c r="R10" s="160">
        <v>28269706.46470001</v>
      </c>
      <c r="S10" s="160">
        <v>31698428.133599993</v>
      </c>
      <c r="T10" s="160">
        <v>31735307.646299999</v>
      </c>
      <c r="U10" s="160">
        <v>30437457.000000004</v>
      </c>
      <c r="V10" s="160">
        <v>35671641.792999998</v>
      </c>
      <c r="W10" s="160">
        <v>33826256.860699996</v>
      </c>
      <c r="X10" s="160">
        <v>34714809.623300001</v>
      </c>
      <c r="Y10" s="160">
        <v>42058373.506999999</v>
      </c>
      <c r="Z10" s="160"/>
      <c r="AA10" s="160">
        <v>31808108.979600001</v>
      </c>
      <c r="AB10" s="160">
        <v>35658794.376100004</v>
      </c>
      <c r="AC10" s="160">
        <v>35465706.829099998</v>
      </c>
      <c r="AD10" s="160">
        <v>38183396.740200013</v>
      </c>
      <c r="AE10" s="160">
        <v>37844798.866799995</v>
      </c>
      <c r="AF10" s="160">
        <v>37852031.065000013</v>
      </c>
      <c r="AG10" s="160">
        <v>45460698.051199988</v>
      </c>
      <c r="AH10" s="160">
        <v>43709487.517000005</v>
      </c>
      <c r="AI10" s="160">
        <v>41327344.345200002</v>
      </c>
      <c r="AJ10" s="160">
        <v>49540962.501599997</v>
      </c>
      <c r="AK10" s="160"/>
      <c r="AL10" s="160">
        <v>19614097.026300002</v>
      </c>
      <c r="AM10" s="160">
        <v>24685802.793299999</v>
      </c>
      <c r="AN10" s="160">
        <v>22487454.282000002</v>
      </c>
      <c r="AO10" s="160">
        <v>22962035.048399996</v>
      </c>
      <c r="AP10" s="160">
        <v>24698989.584299996</v>
      </c>
      <c r="AQ10" s="160">
        <v>23065808.735400006</v>
      </c>
      <c r="AR10" s="160">
        <v>25986436.522599995</v>
      </c>
      <c r="AS10" s="160">
        <v>22854916.557700008</v>
      </c>
      <c r="AT10" s="160">
        <v>27950629.566799998</v>
      </c>
      <c r="AU10" s="160">
        <v>27243542.475700006</v>
      </c>
      <c r="AV10" s="160"/>
      <c r="AW10" s="160">
        <v>1923780.6802083838</v>
      </c>
      <c r="AX10" s="160">
        <v>2569075.4793095207</v>
      </c>
      <c r="AY10" s="160">
        <v>2250208.0411145296</v>
      </c>
      <c r="AZ10" s="160">
        <v>2055315.5326215161</v>
      </c>
      <c r="BA10" s="160">
        <v>2363685.4084699135</v>
      </c>
      <c r="BB10" s="160">
        <v>2057419.9281777684</v>
      </c>
      <c r="BC10" s="160">
        <v>2289718.7323342925</v>
      </c>
      <c r="BD10" s="160">
        <v>2062692.3743355097</v>
      </c>
      <c r="BE10" s="160">
        <v>2586290.3281821595</v>
      </c>
      <c r="BF10" s="160">
        <v>2744020.4002556629</v>
      </c>
      <c r="BG10" s="151"/>
      <c r="BH10" s="160">
        <v>2513230.4409398315</v>
      </c>
      <c r="BI10" s="160">
        <v>3196527.9571340475</v>
      </c>
      <c r="BJ10" s="160">
        <v>2942704.4352624835</v>
      </c>
      <c r="BK10" s="160">
        <v>2633755.9384868052</v>
      </c>
      <c r="BL10" s="160">
        <v>2882327.8650436094</v>
      </c>
      <c r="BM10" s="160">
        <v>2553219.032422062</v>
      </c>
      <c r="BN10" s="160">
        <v>3153635.2769138562</v>
      </c>
      <c r="BO10" s="160">
        <v>3220244.8801349262</v>
      </c>
      <c r="BP10" s="160">
        <v>3479181.7738646232</v>
      </c>
      <c r="BQ10" s="160">
        <v>3855995.7864630278</v>
      </c>
    </row>
    <row r="11" spans="1:73" s="144" customFormat="1" ht="12.15" customHeight="1" x14ac:dyDescent="0.3">
      <c r="B11" s="195" t="s">
        <v>484</v>
      </c>
      <c r="C11" s="195"/>
      <c r="D11" s="195"/>
      <c r="E11" s="160">
        <v>240546283.03320003</v>
      </c>
      <c r="F11" s="160">
        <v>263261260.52209997</v>
      </c>
      <c r="G11" s="160">
        <v>268479678.07150006</v>
      </c>
      <c r="H11" s="160">
        <v>277241569.94819999</v>
      </c>
      <c r="I11" s="160">
        <v>290482663.99290001</v>
      </c>
      <c r="J11" s="160">
        <v>302516301.85099995</v>
      </c>
      <c r="K11" s="160">
        <v>325231382.61210001</v>
      </c>
      <c r="L11" s="160">
        <v>333644223.84399998</v>
      </c>
      <c r="M11" s="160">
        <v>361295009.68449998</v>
      </c>
      <c r="N11" s="160">
        <v>377032101.32889998</v>
      </c>
      <c r="O11" s="160"/>
      <c r="P11" s="160">
        <v>17547315.339299999</v>
      </c>
      <c r="Q11" s="160">
        <v>17810254.845600002</v>
      </c>
      <c r="R11" s="160">
        <v>24342058.938299999</v>
      </c>
      <c r="S11" s="160">
        <v>27176939.101799995</v>
      </c>
      <c r="T11" s="160">
        <v>32325450.451499999</v>
      </c>
      <c r="U11" s="160">
        <v>37104407.291899994</v>
      </c>
      <c r="V11" s="160">
        <v>45640974.257200003</v>
      </c>
      <c r="W11" s="160">
        <v>37138056.149400011</v>
      </c>
      <c r="X11" s="160">
        <v>42867741.691399999</v>
      </c>
      <c r="Y11" s="160">
        <v>54129229.504599996</v>
      </c>
      <c r="Z11" s="160"/>
      <c r="AA11" s="160">
        <v>29202608.787299998</v>
      </c>
      <c r="AB11" s="160">
        <v>30448114.2777</v>
      </c>
      <c r="AC11" s="160">
        <v>35733781.213800013</v>
      </c>
      <c r="AD11" s="160">
        <v>39384488.446199976</v>
      </c>
      <c r="AE11" s="160">
        <v>43314968.714999996</v>
      </c>
      <c r="AF11" s="160">
        <v>47241261.980699994</v>
      </c>
      <c r="AG11" s="160">
        <v>56907812.877900012</v>
      </c>
      <c r="AH11" s="160">
        <v>47343498.476400025</v>
      </c>
      <c r="AI11" s="160">
        <v>54983405.792599998</v>
      </c>
      <c r="AJ11" s="160">
        <v>69230625.977799982</v>
      </c>
      <c r="AK11" s="160"/>
      <c r="AL11" s="160">
        <v>10798087.2729</v>
      </c>
      <c r="AM11" s="160">
        <v>6741688.7599000037</v>
      </c>
      <c r="AN11" s="160">
        <v>18630461.961199999</v>
      </c>
      <c r="AO11" s="160">
        <v>16616487.980999991</v>
      </c>
      <c r="AP11" s="160">
        <v>20129165.810699999</v>
      </c>
      <c r="AQ11" s="160">
        <v>24156931.845099993</v>
      </c>
      <c r="AR11" s="160">
        <v>31109774.737300001</v>
      </c>
      <c r="AS11" s="160">
        <v>26315044.606899999</v>
      </c>
      <c r="AT11" s="160">
        <v>25675949.547799997</v>
      </c>
      <c r="AU11" s="160">
        <v>35771551.276200004</v>
      </c>
      <c r="AV11" s="160"/>
      <c r="AW11" s="160">
        <v>1364406.989535257</v>
      </c>
      <c r="AX11" s="160">
        <v>809498.19435668061</v>
      </c>
      <c r="AY11" s="160">
        <v>2350251.5066784723</v>
      </c>
      <c r="AZ11" s="160">
        <v>2062352.5055048803</v>
      </c>
      <c r="BA11" s="160">
        <v>2488614.1402536524</v>
      </c>
      <c r="BB11" s="160">
        <v>2931081.5137187992</v>
      </c>
      <c r="BC11" s="160">
        <v>3749456.179890634</v>
      </c>
      <c r="BD11" s="160">
        <v>3146533.3938466697</v>
      </c>
      <c r="BE11" s="160">
        <v>3097616.3535121772</v>
      </c>
      <c r="BF11" s="160">
        <v>4356791.7040913831</v>
      </c>
      <c r="BG11" s="151"/>
      <c r="BH11" s="160">
        <v>2633408.463915464</v>
      </c>
      <c r="BI11" s="160">
        <v>2219936.3653837065</v>
      </c>
      <c r="BJ11" s="160">
        <v>3460949.1488542105</v>
      </c>
      <c r="BK11" s="160">
        <v>3299279.4872710905</v>
      </c>
      <c r="BL11" s="160">
        <v>3586421.6609919593</v>
      </c>
      <c r="BM11" s="160">
        <v>3909014.4638981428</v>
      </c>
      <c r="BN11" s="160">
        <v>4857969.5461296849</v>
      </c>
      <c r="BO11" s="160">
        <v>4359635.2986436505</v>
      </c>
      <c r="BP11" s="160">
        <v>4297431.6130042449</v>
      </c>
      <c r="BQ11" s="160">
        <v>6355257.1728324145</v>
      </c>
    </row>
    <row r="12" spans="1:73" s="144" customFormat="1" ht="12.15" customHeight="1" x14ac:dyDescent="0.3">
      <c r="B12" s="196" t="s">
        <v>27</v>
      </c>
      <c r="C12" s="196"/>
      <c r="D12" s="196"/>
      <c r="E12" s="161">
        <v>30456230.4663</v>
      </c>
      <c r="F12" s="161">
        <v>34170665.012500003</v>
      </c>
      <c r="G12" s="161">
        <v>35429226.119600013</v>
      </c>
      <c r="H12" s="161">
        <v>55847848.776599988</v>
      </c>
      <c r="I12" s="161">
        <v>42059023.770599999</v>
      </c>
      <c r="J12" s="161">
        <v>42203679.7698</v>
      </c>
      <c r="K12" s="161">
        <v>45579125.5286</v>
      </c>
      <c r="L12" s="161">
        <v>54229560.630999975</v>
      </c>
      <c r="M12" s="161">
        <v>57106440.476999998</v>
      </c>
      <c r="N12" s="161">
        <v>61437370.340399995</v>
      </c>
      <c r="O12" s="161"/>
      <c r="P12" s="161">
        <v>491284.17150000017</v>
      </c>
      <c r="Q12" s="161">
        <v>-431457.48760000011</v>
      </c>
      <c r="R12" s="161">
        <v>1199975.3893000004</v>
      </c>
      <c r="S12" s="161">
        <v>1823136.901800001</v>
      </c>
      <c r="T12" s="161">
        <v>2701038.2237999998</v>
      </c>
      <c r="U12" s="161">
        <v>1684324.8814000003</v>
      </c>
      <c r="V12" s="161">
        <v>1051931.6013000011</v>
      </c>
      <c r="W12" s="161">
        <v>3415322.1434999984</v>
      </c>
      <c r="X12" s="161">
        <v>3579628.0299</v>
      </c>
      <c r="Y12" s="161">
        <v>3924366.5078999992</v>
      </c>
      <c r="Z12" s="161"/>
      <c r="AA12" s="161">
        <v>786054.67440000037</v>
      </c>
      <c r="AB12" s="161">
        <v>-113884.28470000019</v>
      </c>
      <c r="AC12" s="161">
        <v>912396.52389999945</v>
      </c>
      <c r="AD12" s="161">
        <v>3085152.8575122021</v>
      </c>
      <c r="AE12" s="161">
        <v>3503818.9708595267</v>
      </c>
      <c r="AF12" s="161">
        <v>2472363.8248722032</v>
      </c>
      <c r="AG12" s="161">
        <v>1899161.0925233951</v>
      </c>
      <c r="AH12" s="161">
        <v>4448823.3567505376</v>
      </c>
      <c r="AI12" s="161">
        <v>5236378.7772436123</v>
      </c>
      <c r="AJ12" s="161">
        <v>5230439.0332236383</v>
      </c>
      <c r="AK12" s="161"/>
      <c r="AL12" s="161">
        <v>189737.33520000055</v>
      </c>
      <c r="AM12" s="161">
        <v>3164076.1799000017</v>
      </c>
      <c r="AN12" s="161">
        <v>-3118269.7847000062</v>
      </c>
      <c r="AO12" s="161">
        <v>6622274.694600001</v>
      </c>
      <c r="AP12" s="161">
        <v>-4176395.2368000001</v>
      </c>
      <c r="AQ12" s="161">
        <v>6702910.6590000018</v>
      </c>
      <c r="AR12" s="161">
        <v>-2263184.9147845134</v>
      </c>
      <c r="AS12" s="161">
        <v>-674484.24279250205</v>
      </c>
      <c r="AT12" s="161">
        <v>2743622.0058569871</v>
      </c>
      <c r="AU12" s="161">
        <v>-1356149.6221939735</v>
      </c>
      <c r="AV12" s="161"/>
      <c r="AW12" s="161">
        <v>49115.613638420589</v>
      </c>
      <c r="AX12" s="161">
        <v>837837.45070630033</v>
      </c>
      <c r="AY12" s="161">
        <v>-829839.9112554621</v>
      </c>
      <c r="AZ12" s="161">
        <v>1694267.9901129156</v>
      </c>
      <c r="BA12" s="161">
        <v>-1127044.3324300591</v>
      </c>
      <c r="BB12" s="161">
        <v>1650469.0643097982</v>
      </c>
      <c r="BC12" s="161">
        <v>-606090.01496081986</v>
      </c>
      <c r="BD12" s="161">
        <v>-250541.54852438718</v>
      </c>
      <c r="BE12" s="161">
        <v>645996.93831495941</v>
      </c>
      <c r="BF12" s="161">
        <v>-392510.36594864167</v>
      </c>
      <c r="BG12" s="162"/>
      <c r="BH12" s="161">
        <v>115588.35760076623</v>
      </c>
      <c r="BI12" s="161">
        <v>916192.40389153827</v>
      </c>
      <c r="BJ12" s="161">
        <v>-913853.87770232186</v>
      </c>
      <c r="BK12" s="161">
        <v>2247552.8519213088</v>
      </c>
      <c r="BL12" s="161">
        <v>-968069.86507816706</v>
      </c>
      <c r="BM12" s="161">
        <v>1803542.1545592351</v>
      </c>
      <c r="BN12" s="161">
        <v>-443239.29208263196</v>
      </c>
      <c r="BO12" s="161">
        <v>380641.19270431623</v>
      </c>
      <c r="BP12" s="161">
        <v>1065695.8280259958</v>
      </c>
      <c r="BQ12" s="161">
        <v>-107879.85803215858</v>
      </c>
    </row>
    <row r="13" spans="1:73" s="144" customFormat="1" ht="12.15" customHeight="1" x14ac:dyDescent="0.3">
      <c r="B13" s="201" t="s">
        <v>485</v>
      </c>
      <c r="C13" s="201"/>
      <c r="D13" s="201"/>
      <c r="E13" s="163">
        <v>-3354016.7998002097</v>
      </c>
      <c r="F13" s="163">
        <v>-4762994.1777994381</v>
      </c>
      <c r="G13" s="163">
        <v>-6302375.9160007164</v>
      </c>
      <c r="H13" s="163">
        <v>-3524180.6313994443</v>
      </c>
      <c r="I13" s="163">
        <v>-6870505.9551997967</v>
      </c>
      <c r="J13" s="163">
        <v>-6055650.6538001448</v>
      </c>
      <c r="K13" s="163">
        <v>-6260539.448300492</v>
      </c>
      <c r="L13" s="163">
        <v>-3703894.1426995657</v>
      </c>
      <c r="M13" s="163">
        <v>-8041211.6243003402</v>
      </c>
      <c r="N13" s="163">
        <v>-9881601.8029001076</v>
      </c>
      <c r="O13" s="163"/>
      <c r="P13" s="163">
        <v>-39610283.448499985</v>
      </c>
      <c r="Q13" s="163">
        <v>-29838240.475099988</v>
      </c>
      <c r="R13" s="163">
        <v>-29719551.444400065</v>
      </c>
      <c r="S13" s="163">
        <v>-30332640.856999896</v>
      </c>
      <c r="T13" s="163">
        <v>-24646051.775699988</v>
      </c>
      <c r="U13" s="163">
        <v>-22842825.358799994</v>
      </c>
      <c r="V13" s="163">
        <v>-23308331.87270005</v>
      </c>
      <c r="W13" s="163">
        <v>-23112552.842799962</v>
      </c>
      <c r="X13" s="163">
        <v>-31979431.993699975</v>
      </c>
      <c r="Y13" s="163">
        <v>-16446441.456000052</v>
      </c>
      <c r="Z13" s="163"/>
      <c r="AA13" s="163">
        <v>-66521.604501491034</v>
      </c>
      <c r="AB13" s="163">
        <v>109818.35680811078</v>
      </c>
      <c r="AC13" s="163">
        <v>-33263.61870059176</v>
      </c>
      <c r="AD13" s="163">
        <v>-30192.206998466878</v>
      </c>
      <c r="AE13" s="163">
        <v>38159.989389926195</v>
      </c>
      <c r="AF13" s="163">
        <v>-276007.29437642673</v>
      </c>
      <c r="AG13" s="163">
        <v>279207.83550437668</v>
      </c>
      <c r="AH13" s="163">
        <v>-78472.971529245377</v>
      </c>
      <c r="AI13" s="163">
        <v>10585.298422645579</v>
      </c>
      <c r="AJ13" s="163">
        <v>22889.044196780611</v>
      </c>
      <c r="AK13" s="163"/>
      <c r="AL13" s="163">
        <v>-31976446.410199989</v>
      </c>
      <c r="AM13" s="163">
        <v>-24247997.744499993</v>
      </c>
      <c r="AN13" s="163">
        <v>-24416146.954500061</v>
      </c>
      <c r="AO13" s="163">
        <v>-24930156.015799861</v>
      </c>
      <c r="AP13" s="163">
        <v>-19583926.976399992</v>
      </c>
      <c r="AQ13" s="163">
        <v>-18384133.087199997</v>
      </c>
      <c r="AR13" s="163">
        <v>-18573885.97401553</v>
      </c>
      <c r="AS13" s="163">
        <v>-18408860.627007406</v>
      </c>
      <c r="AT13" s="163">
        <v>-27206205.531156968</v>
      </c>
      <c r="AU13" s="163">
        <v>-11571654.377406072</v>
      </c>
      <c r="AV13" s="163"/>
      <c r="AW13" s="163">
        <v>-4324594.3410214745</v>
      </c>
      <c r="AX13" s="163">
        <v>-3354733.5193982907</v>
      </c>
      <c r="AY13" s="163">
        <v>-3374217.6221166216</v>
      </c>
      <c r="AZ13" s="163">
        <v>-3441475.2076706681</v>
      </c>
      <c r="BA13" s="163">
        <v>-2587416.9678783342</v>
      </c>
      <c r="BB13" s="163">
        <v>-2444490.9339517355</v>
      </c>
      <c r="BC13" s="163">
        <v>-2390358.1234229151</v>
      </c>
      <c r="BD13" s="163">
        <v>-2432189.8762251604</v>
      </c>
      <c r="BE13" s="163">
        <v>-4576786.5660122046</v>
      </c>
      <c r="BF13" s="163">
        <v>-511593.84094376676</v>
      </c>
      <c r="BG13" s="162"/>
      <c r="BH13" s="163">
        <v>343686.48951852403</v>
      </c>
      <c r="BI13" s="163">
        <v>-323553.19988153124</v>
      </c>
      <c r="BJ13" s="163">
        <v>-14751.447658758145</v>
      </c>
      <c r="BK13" s="163">
        <v>-24838.011357138806</v>
      </c>
      <c r="BL13" s="163">
        <v>25527.690771103735</v>
      </c>
      <c r="BM13" s="163">
        <v>-81795.947446861916</v>
      </c>
      <c r="BN13" s="163">
        <v>78873.727760524984</v>
      </c>
      <c r="BO13" s="163">
        <v>-20135.011018590783</v>
      </c>
      <c r="BP13" s="163">
        <v>-6760.8009337892145</v>
      </c>
      <c r="BQ13" s="163">
        <v>47374.253214944758</v>
      </c>
    </row>
    <row r="14" spans="1:73" s="144" customFormat="1" ht="12.15" customHeight="1" x14ac:dyDescent="0.3">
      <c r="B14" s="199" t="s">
        <v>486</v>
      </c>
      <c r="C14" s="199"/>
      <c r="D14" s="199"/>
      <c r="E14" s="164">
        <v>573999999.99999988</v>
      </c>
      <c r="F14" s="164">
        <v>644300000.00000012</v>
      </c>
      <c r="G14" s="164">
        <v>586800000.00000012</v>
      </c>
      <c r="H14" s="164">
        <v>787100000.00000012</v>
      </c>
      <c r="I14" s="164">
        <v>673600000</v>
      </c>
      <c r="J14" s="164">
        <v>672600000</v>
      </c>
      <c r="K14" s="164">
        <v>686600000</v>
      </c>
      <c r="L14" s="164">
        <v>896600000</v>
      </c>
      <c r="M14" s="164">
        <v>754200000</v>
      </c>
      <c r="N14" s="164">
        <v>749300000</v>
      </c>
      <c r="O14" s="164"/>
      <c r="P14" s="164">
        <v>54300000</v>
      </c>
      <c r="Q14" s="164">
        <v>69600000</v>
      </c>
      <c r="R14" s="164">
        <v>58900000</v>
      </c>
      <c r="S14" s="164">
        <v>91100000</v>
      </c>
      <c r="T14" s="164">
        <v>76400000</v>
      </c>
      <c r="U14" s="164">
        <v>74400000</v>
      </c>
      <c r="V14" s="164">
        <v>88200000</v>
      </c>
      <c r="W14" s="164">
        <v>110900000</v>
      </c>
      <c r="X14" s="164">
        <v>81226000</v>
      </c>
      <c r="Y14" s="164">
        <v>91374000</v>
      </c>
      <c r="Z14" s="164"/>
      <c r="AA14" s="164">
        <v>56814525.931985103</v>
      </c>
      <c r="AB14" s="164">
        <v>72236627.197282881</v>
      </c>
      <c r="AC14" s="164">
        <v>61466614.831083603</v>
      </c>
      <c r="AD14" s="164">
        <v>94887053.901177943</v>
      </c>
      <c r="AE14" s="164">
        <v>79377654.766932264</v>
      </c>
      <c r="AF14" s="164">
        <v>77439419.685021445</v>
      </c>
      <c r="AG14" s="164">
        <v>91055961.963337824</v>
      </c>
      <c r="AH14" s="164">
        <v>113727757.87353592</v>
      </c>
      <c r="AI14" s="164">
        <v>84701068.108135507</v>
      </c>
      <c r="AJ14" s="164">
        <v>95545821.756537631</v>
      </c>
      <c r="AK14" s="164"/>
      <c r="AL14" s="164">
        <v>43133755.199999988</v>
      </c>
      <c r="AM14" s="164">
        <v>59333215.810000032</v>
      </c>
      <c r="AN14" s="164">
        <v>52325999.75</v>
      </c>
      <c r="AO14" s="164">
        <v>80653999.99999994</v>
      </c>
      <c r="AP14" s="164">
        <v>60158000.000000007</v>
      </c>
      <c r="AQ14" s="164">
        <v>57529999.999999963</v>
      </c>
      <c r="AR14" s="164">
        <v>70683000</v>
      </c>
      <c r="AS14" s="164">
        <v>92296000.000000089</v>
      </c>
      <c r="AT14" s="164">
        <v>66207999.999999985</v>
      </c>
      <c r="AU14" s="164">
        <v>73696000.000000015</v>
      </c>
      <c r="AV14" s="164"/>
      <c r="AW14" s="164">
        <v>26347970.542211816</v>
      </c>
      <c r="AX14" s="164">
        <v>38140689.117815584</v>
      </c>
      <c r="AY14" s="164">
        <v>31806986.392250776</v>
      </c>
      <c r="AZ14" s="164">
        <v>53254700.860099748</v>
      </c>
      <c r="BA14" s="164">
        <v>38299910.41092436</v>
      </c>
      <c r="BB14" s="164">
        <v>36649428.238800824</v>
      </c>
      <c r="BC14" s="164">
        <v>45006931.672852024</v>
      </c>
      <c r="BD14" s="164">
        <v>55606179.990225285</v>
      </c>
      <c r="BE14" s="164">
        <v>42684483.162451811</v>
      </c>
      <c r="BF14" s="164">
        <v>46497243.693430163</v>
      </c>
      <c r="BG14" s="162"/>
      <c r="BH14" s="164">
        <v>27943842.027688343</v>
      </c>
      <c r="BI14" s="164">
        <v>40172958.657963336</v>
      </c>
      <c r="BJ14" s="164">
        <v>33123653.548053708</v>
      </c>
      <c r="BK14" s="164">
        <v>50123545.189165786</v>
      </c>
      <c r="BL14" s="164">
        <v>40129677.908297494</v>
      </c>
      <c r="BM14" s="164">
        <v>37927365.325463742</v>
      </c>
      <c r="BN14" s="164">
        <v>47944271.179621756</v>
      </c>
      <c r="BO14" s="164">
        <v>58054957.153101936</v>
      </c>
      <c r="BP14" s="164">
        <v>44877430.241695717</v>
      </c>
      <c r="BQ14" s="164">
        <v>49169205.40366675</v>
      </c>
    </row>
    <row r="15" spans="1:73" s="144" customFormat="1" ht="12.15" customHeight="1" x14ac:dyDescent="0.3">
      <c r="B15" s="165"/>
      <c r="C15" s="195" t="s">
        <v>487</v>
      </c>
      <c r="D15" s="195"/>
      <c r="E15" s="166">
        <v>272268722.39999998</v>
      </c>
      <c r="F15" s="166">
        <v>306810471.44999993</v>
      </c>
      <c r="G15" s="166">
        <v>278464465.40799999</v>
      </c>
      <c r="H15" s="166">
        <v>355493822.4683001</v>
      </c>
      <c r="I15" s="166">
        <v>319965093.51839995</v>
      </c>
      <c r="J15" s="166">
        <v>315722979.10670006</v>
      </c>
      <c r="K15" s="166">
        <v>295402297.25380003</v>
      </c>
      <c r="L15" s="166">
        <v>403211812.58190012</v>
      </c>
      <c r="M15" s="166">
        <v>321336321.90310001</v>
      </c>
      <c r="N15" s="166">
        <v>320868428.09689999</v>
      </c>
      <c r="O15" s="166"/>
      <c r="P15" s="166">
        <v>32716872</v>
      </c>
      <c r="Q15" s="166">
        <v>39714131.25</v>
      </c>
      <c r="R15" s="166">
        <v>35683895.470399991</v>
      </c>
      <c r="S15" s="166">
        <v>52965473.621300027</v>
      </c>
      <c r="T15" s="166">
        <v>44882273.151900001</v>
      </c>
      <c r="U15" s="166">
        <v>44591829.68590001</v>
      </c>
      <c r="V15" s="166">
        <v>48198238.283900015</v>
      </c>
      <c r="W15" s="166">
        <v>60006358.038199984</v>
      </c>
      <c r="X15" s="166">
        <v>46771881.421300001</v>
      </c>
      <c r="Y15" s="166">
        <v>49114706.078699999</v>
      </c>
      <c r="Z15" s="166"/>
      <c r="AA15" s="166">
        <v>33180516.388923652</v>
      </c>
      <c r="AB15" s="166">
        <v>40200795.799435221</v>
      </c>
      <c r="AC15" s="166">
        <v>36165351.496535234</v>
      </c>
      <c r="AD15" s="166">
        <v>54572172.296503387</v>
      </c>
      <c r="AE15" s="166">
        <v>45681274.262819506</v>
      </c>
      <c r="AF15" s="166">
        <v>45310689.798569612</v>
      </c>
      <c r="AG15" s="166">
        <v>49104832.505120598</v>
      </c>
      <c r="AH15" s="166">
        <v>60710351.92410969</v>
      </c>
      <c r="AI15" s="166">
        <v>47631086.297451347</v>
      </c>
      <c r="AJ15" s="166">
        <v>49900938.032402784</v>
      </c>
      <c r="AK15" s="166"/>
      <c r="AL15" s="166">
        <v>24251433.599999998</v>
      </c>
      <c r="AM15" s="166">
        <v>30034723.650000002</v>
      </c>
      <c r="AN15" s="166">
        <v>28818292.0064</v>
      </c>
      <c r="AO15" s="166">
        <v>49498521.029500008</v>
      </c>
      <c r="AP15" s="166">
        <v>35216446.060200006</v>
      </c>
      <c r="AQ15" s="166">
        <v>35347429.924600005</v>
      </c>
      <c r="AR15" s="166">
        <v>37607556.938599989</v>
      </c>
      <c r="AS15" s="166">
        <v>50146177.791500017</v>
      </c>
      <c r="AT15" s="166">
        <v>36273596.541699998</v>
      </c>
      <c r="AU15" s="166">
        <v>40848709.708300002</v>
      </c>
      <c r="AV15" s="166"/>
      <c r="AW15" s="166">
        <v>15849945.535593005</v>
      </c>
      <c r="AX15" s="166">
        <v>20967071.340137854</v>
      </c>
      <c r="AY15" s="166">
        <v>19976276.552927747</v>
      </c>
      <c r="AZ15" s="166">
        <v>35116908.49092117</v>
      </c>
      <c r="BA15" s="166">
        <v>25210862.509935796</v>
      </c>
      <c r="BB15" s="166">
        <v>25590339.963734135</v>
      </c>
      <c r="BC15" s="166">
        <v>27190610.778040335</v>
      </c>
      <c r="BD15" s="166">
        <v>32113971.017393887</v>
      </c>
      <c r="BE15" s="166">
        <v>25968872.772419345</v>
      </c>
      <c r="BF15" s="166">
        <v>29762533.085780222</v>
      </c>
      <c r="BG15" s="167"/>
      <c r="BH15" s="166">
        <v>16032404.26686894</v>
      </c>
      <c r="BI15" s="166">
        <v>21540272.05773294</v>
      </c>
      <c r="BJ15" s="166">
        <v>20238713.938394047</v>
      </c>
      <c r="BK15" s="166">
        <v>29359731.061546594</v>
      </c>
      <c r="BL15" s="166">
        <v>25731806.893484276</v>
      </c>
      <c r="BM15" s="166">
        <v>26231760.722798873</v>
      </c>
      <c r="BN15" s="166">
        <v>27823519.027441505</v>
      </c>
      <c r="BO15" s="166">
        <v>32453269.174581442</v>
      </c>
      <c r="BP15" s="166">
        <v>26533957.420945518</v>
      </c>
      <c r="BQ15" s="166">
        <v>30236823.91019097</v>
      </c>
    </row>
    <row r="16" spans="1:73" s="144" customFormat="1" ht="12.15" customHeight="1" x14ac:dyDescent="0.3">
      <c r="B16" s="165"/>
      <c r="C16" s="195" t="s">
        <v>488</v>
      </c>
      <c r="D16" s="195"/>
      <c r="E16" s="160">
        <v>156138451.19999999</v>
      </c>
      <c r="F16" s="160">
        <v>183755656.19999999</v>
      </c>
      <c r="G16" s="160">
        <v>173909809.38806176</v>
      </c>
      <c r="H16" s="160">
        <v>261490760.69823837</v>
      </c>
      <c r="I16" s="160">
        <v>187076182.9454</v>
      </c>
      <c r="J16" s="160">
        <v>198384469.22900039</v>
      </c>
      <c r="K16" s="160">
        <v>228834687.04149598</v>
      </c>
      <c r="L16" s="160">
        <v>275797340.81803888</v>
      </c>
      <c r="M16" s="160">
        <v>231335950.02070001</v>
      </c>
      <c r="N16" s="160">
        <v>233791721.22929999</v>
      </c>
      <c r="O16" s="160"/>
      <c r="P16" s="160">
        <v>13409180</v>
      </c>
      <c r="Q16" s="160">
        <v>18823988.499999996</v>
      </c>
      <c r="R16" s="160">
        <v>19447109.616857443</v>
      </c>
      <c r="S16" s="160">
        <v>26719237.800742567</v>
      </c>
      <c r="T16" s="160">
        <v>21364359.668099999</v>
      </c>
      <c r="U16" s="160">
        <v>22562279.150995538</v>
      </c>
      <c r="V16" s="160">
        <v>29345537.796339139</v>
      </c>
      <c r="W16" s="160">
        <v>34787537.9005256</v>
      </c>
      <c r="X16" s="160">
        <v>27916293.545000002</v>
      </c>
      <c r="Y16" s="160">
        <v>35207192.704999998</v>
      </c>
      <c r="Z16" s="160"/>
      <c r="AA16" s="160">
        <v>14482315.943061445</v>
      </c>
      <c r="AB16" s="160">
        <v>19938634.147847641</v>
      </c>
      <c r="AC16" s="160">
        <v>20559389.606205788</v>
      </c>
      <c r="AD16" s="160">
        <v>27891700.411117192</v>
      </c>
      <c r="AE16" s="160">
        <v>22537320.331912767</v>
      </c>
      <c r="AF16" s="160">
        <v>23881732.131147418</v>
      </c>
      <c r="AG16" s="160">
        <v>30130583.692456324</v>
      </c>
      <c r="AH16" s="160">
        <v>35599991.169951841</v>
      </c>
      <c r="AI16" s="160">
        <v>29226465.56708416</v>
      </c>
      <c r="AJ16" s="160">
        <v>36634154.967734843</v>
      </c>
      <c r="AK16" s="160"/>
      <c r="AL16" s="160">
        <v>11557975.199999999</v>
      </c>
      <c r="AM16" s="160">
        <v>16113672.649999999</v>
      </c>
      <c r="AN16" s="160">
        <v>18805958.238091435</v>
      </c>
      <c r="AO16" s="160">
        <v>21352211.920908567</v>
      </c>
      <c r="AP16" s="160">
        <v>18348450.357700001</v>
      </c>
      <c r="AQ16" s="160">
        <v>18238050.727234919</v>
      </c>
      <c r="AR16" s="160">
        <v>24661683.596402634</v>
      </c>
      <c r="AS16" s="160">
        <v>28237718.630719859</v>
      </c>
      <c r="AT16" s="160">
        <v>23291420.976600002</v>
      </c>
      <c r="AU16" s="160">
        <v>27245562.773399998</v>
      </c>
      <c r="AV16" s="160"/>
      <c r="AW16" s="160">
        <v>5872741.3878865289</v>
      </c>
      <c r="AX16" s="160">
        <v>8281768.20364754</v>
      </c>
      <c r="AY16" s="160">
        <v>9586954.8225161806</v>
      </c>
      <c r="AZ16" s="160">
        <v>10991226.855748605</v>
      </c>
      <c r="BA16" s="160">
        <v>9169111.2752043419</v>
      </c>
      <c r="BB16" s="160">
        <v>9098016.0946452804</v>
      </c>
      <c r="BC16" s="160">
        <v>12520556.827013586</v>
      </c>
      <c r="BD16" s="160">
        <v>14356470.212395463</v>
      </c>
      <c r="BE16" s="160">
        <v>11909097.476547927</v>
      </c>
      <c r="BF16" s="160">
        <v>13625999.339941721</v>
      </c>
      <c r="BG16" s="151"/>
      <c r="BH16" s="160">
        <v>6432126.5315500665</v>
      </c>
      <c r="BI16" s="160">
        <v>8862682.5553874113</v>
      </c>
      <c r="BJ16" s="160">
        <v>10166609.331794092</v>
      </c>
      <c r="BK16" s="160">
        <v>11597289.718746753</v>
      </c>
      <c r="BL16" s="160">
        <v>9839457.8371762745</v>
      </c>
      <c r="BM16" s="160">
        <v>8643000.6585228071</v>
      </c>
      <c r="BN16" s="160">
        <v>12924768.839541461</v>
      </c>
      <c r="BO16" s="160">
        <v>15008936.549828142</v>
      </c>
      <c r="BP16" s="160">
        <v>12289246.43695545</v>
      </c>
      <c r="BQ16" s="160">
        <v>14634385.625551501</v>
      </c>
    </row>
    <row r="17" spans="2:73" s="144" customFormat="1" ht="12.15" customHeight="1" collapsed="1" x14ac:dyDescent="0.3">
      <c r="B17" s="200" t="s">
        <v>489</v>
      </c>
      <c r="C17" s="200"/>
      <c r="D17" s="200"/>
      <c r="E17" s="160">
        <v>144236434</v>
      </c>
      <c r="F17" s="160">
        <v>155543111.29999995</v>
      </c>
      <c r="G17" s="160">
        <v>131496770.29393828</v>
      </c>
      <c r="H17" s="160">
        <v>168886672.8315618</v>
      </c>
      <c r="I17" s="160">
        <v>163936458.33219999</v>
      </c>
      <c r="J17" s="160">
        <v>156649012.50489974</v>
      </c>
      <c r="K17" s="160">
        <v>161073405.49550384</v>
      </c>
      <c r="L17" s="160">
        <v>215102554.12896121</v>
      </c>
      <c r="M17" s="160">
        <v>199581427.92500001</v>
      </c>
      <c r="N17" s="160">
        <v>192478798.32499999</v>
      </c>
      <c r="O17" s="160"/>
      <c r="P17" s="160">
        <v>11132100.800000001</v>
      </c>
      <c r="Q17" s="160">
        <v>13227148.749999996</v>
      </c>
      <c r="R17" s="160">
        <v>6120649.5179425627</v>
      </c>
      <c r="S17" s="160">
        <v>14635022.729357444</v>
      </c>
      <c r="T17" s="160">
        <v>12773330.233799998</v>
      </c>
      <c r="U17" s="160">
        <v>10223366.660204466</v>
      </c>
      <c r="V17" s="160">
        <v>14836708.454860859</v>
      </c>
      <c r="W17" s="160">
        <v>17560790.26027441</v>
      </c>
      <c r="X17" s="160">
        <v>9306896.6039000005</v>
      </c>
      <c r="Y17" s="160">
        <v>10216838.3961</v>
      </c>
      <c r="Z17" s="160"/>
      <c r="AA17" s="160">
        <v>12109846.4</v>
      </c>
      <c r="AB17" s="160">
        <v>14233465.749999998</v>
      </c>
      <c r="AC17" s="160">
        <v>7122528.3335425612</v>
      </c>
      <c r="AD17" s="160">
        <v>15642915.344957439</v>
      </c>
      <c r="AE17" s="160">
        <v>13779023.225999998</v>
      </c>
      <c r="AF17" s="160">
        <v>11224473.252404468</v>
      </c>
      <c r="AG17" s="160">
        <v>16001030.300860858</v>
      </c>
      <c r="AH17" s="160">
        <v>18872100.978474416</v>
      </c>
      <c r="AI17" s="160">
        <v>10612587.8138</v>
      </c>
      <c r="AJ17" s="160">
        <v>12175465.9362</v>
      </c>
      <c r="AK17" s="160"/>
      <c r="AL17" s="160">
        <v>11382232</v>
      </c>
      <c r="AM17" s="160">
        <v>15062699.400000002</v>
      </c>
      <c r="AN17" s="160">
        <v>5953954.8351085596</v>
      </c>
      <c r="AO17" s="160">
        <v>13403554.393591437</v>
      </c>
      <c r="AP17" s="160">
        <v>11053027.247599998</v>
      </c>
      <c r="AQ17" s="160">
        <v>8177801.1335650776</v>
      </c>
      <c r="AR17" s="160">
        <v>13331893.057197375</v>
      </c>
      <c r="AS17" s="160">
        <v>12682445.205580151</v>
      </c>
      <c r="AT17" s="160">
        <v>11390727.0197</v>
      </c>
      <c r="AU17" s="160">
        <v>8803636.7302999999</v>
      </c>
      <c r="AV17" s="160"/>
      <c r="AW17" s="160">
        <v>8209680.3700217698</v>
      </c>
      <c r="AX17" s="160">
        <v>11167388.332625451</v>
      </c>
      <c r="AY17" s="160">
        <v>3747467.2504865155</v>
      </c>
      <c r="AZ17" s="160">
        <v>10211690.129449291</v>
      </c>
      <c r="BA17" s="160">
        <v>8123681.3719919659</v>
      </c>
      <c r="BB17" s="160">
        <v>6242363.1811043192</v>
      </c>
      <c r="BC17" s="160">
        <v>10160598.869583098</v>
      </c>
      <c r="BD17" s="160">
        <v>8767308.3532911595</v>
      </c>
      <c r="BE17" s="160">
        <v>9764326.039216822</v>
      </c>
      <c r="BF17" s="160">
        <v>6546670.5794315562</v>
      </c>
      <c r="BG17" s="151"/>
      <c r="BH17" s="160">
        <v>8745739.1726777684</v>
      </c>
      <c r="BI17" s="160">
        <v>11725819.857569454</v>
      </c>
      <c r="BJ17" s="160">
        <v>4290049.1634033732</v>
      </c>
      <c r="BK17" s="160">
        <v>11022319.805017324</v>
      </c>
      <c r="BL17" s="160">
        <v>8788788.328479182</v>
      </c>
      <c r="BM17" s="160">
        <v>6797418.5808911044</v>
      </c>
      <c r="BN17" s="160">
        <v>11161881.212722093</v>
      </c>
      <c r="BO17" s="160">
        <v>9674757.4182204492</v>
      </c>
      <c r="BP17" s="160">
        <v>10693520.968928823</v>
      </c>
      <c r="BQ17" s="160">
        <v>7424087.3247195538</v>
      </c>
    </row>
    <row r="18" spans="2:73" s="144" customFormat="1" ht="12.15" customHeight="1" x14ac:dyDescent="0.3">
      <c r="B18" s="200" t="s">
        <v>490</v>
      </c>
      <c r="C18" s="200"/>
      <c r="D18" s="200"/>
      <c r="E18" s="160">
        <v>1015351.2</v>
      </c>
      <c r="F18" s="160">
        <v>2168475.75</v>
      </c>
      <c r="G18" s="160">
        <v>2315919.8453999991</v>
      </c>
      <c r="H18" s="160">
        <v>1062771.0892000014</v>
      </c>
      <c r="I18" s="160">
        <v>2505636.8138999995</v>
      </c>
      <c r="J18" s="160">
        <v>1645179.4205000009</v>
      </c>
      <c r="K18" s="160">
        <v>1372794.7353999997</v>
      </c>
      <c r="L18" s="160">
        <v>1410823.4098000005</v>
      </c>
      <c r="M18" s="160">
        <v>1217765.8759000001</v>
      </c>
      <c r="N18" s="160">
        <v>1660164.1240999999</v>
      </c>
      <c r="O18" s="160"/>
      <c r="P18" s="160">
        <v>-480516</v>
      </c>
      <c r="Q18" s="160">
        <v>408445.35000000009</v>
      </c>
      <c r="R18" s="160">
        <v>237956.28419999999</v>
      </c>
      <c r="S18" s="160">
        <v>51727.117500000051</v>
      </c>
      <c r="T18" s="160">
        <v>189104.66519999996</v>
      </c>
      <c r="U18" s="160">
        <v>578453.29550000012</v>
      </c>
      <c r="V18" s="160">
        <v>163097.24169999998</v>
      </c>
      <c r="W18" s="160">
        <v>273837.12159999995</v>
      </c>
      <c r="X18" s="160">
        <v>92321.600699999995</v>
      </c>
      <c r="Y18" s="160">
        <v>600513.39930000005</v>
      </c>
      <c r="Z18" s="160"/>
      <c r="AA18" s="160">
        <v>-480516</v>
      </c>
      <c r="AB18" s="160">
        <v>408445.35000000009</v>
      </c>
      <c r="AC18" s="160">
        <v>237956.28419999999</v>
      </c>
      <c r="AD18" s="160">
        <v>51727.117500000051</v>
      </c>
      <c r="AE18" s="160">
        <v>189104.66519999996</v>
      </c>
      <c r="AF18" s="160">
        <v>578453.29550000012</v>
      </c>
      <c r="AG18" s="160">
        <v>163097.24169999998</v>
      </c>
      <c r="AH18" s="160">
        <v>273837.12159999995</v>
      </c>
      <c r="AI18" s="160">
        <v>92321.600699999995</v>
      </c>
      <c r="AJ18" s="160">
        <v>600513.39930000005</v>
      </c>
      <c r="AK18" s="160"/>
      <c r="AL18" s="160">
        <v>-1535973.8399999999</v>
      </c>
      <c r="AM18" s="160">
        <v>955169.19</v>
      </c>
      <c r="AN18" s="160">
        <v>431932.92700000014</v>
      </c>
      <c r="AO18" s="160">
        <v>588364.14309999952</v>
      </c>
      <c r="AP18" s="160">
        <v>-1719133.3199999998</v>
      </c>
      <c r="AQ18" s="160">
        <v>-677877.29470000044</v>
      </c>
      <c r="AR18" s="160">
        <v>-192451.31419999944</v>
      </c>
      <c r="AS18" s="160">
        <v>3445511.8306</v>
      </c>
      <c r="AT18" s="160">
        <v>-1973923.7482999999</v>
      </c>
      <c r="AU18" s="160">
        <v>899141.24829999986</v>
      </c>
      <c r="AV18" s="160"/>
      <c r="AW18" s="160">
        <v>-1261723.9312307499</v>
      </c>
      <c r="AX18" s="160">
        <v>777088.77920997667</v>
      </c>
      <c r="AY18" s="160">
        <v>255937.54424797336</v>
      </c>
      <c r="AZ18" s="160">
        <v>598524.68939012685</v>
      </c>
      <c r="BA18" s="160">
        <v>-1817270.5737563998</v>
      </c>
      <c r="BB18" s="160">
        <v>-975186.57372600003</v>
      </c>
      <c r="BC18" s="160">
        <v>-78313.095892800484</v>
      </c>
      <c r="BD18" s="160">
        <v>3134485.0470798002</v>
      </c>
      <c r="BE18" s="160">
        <v>-2078401.9778537997</v>
      </c>
      <c r="BF18" s="160">
        <v>646870.51330739981</v>
      </c>
      <c r="BG18" s="151"/>
      <c r="BH18" s="160">
        <v>-975755.1233496964</v>
      </c>
      <c r="BI18" s="160">
        <v>1141048.2431787655</v>
      </c>
      <c r="BJ18" s="160">
        <v>566930.6898898168</v>
      </c>
      <c r="BK18" s="160">
        <v>908290.07186460937</v>
      </c>
      <c r="BL18" s="160">
        <v>-1692026.1148822329</v>
      </c>
      <c r="BM18" s="160">
        <v>-652585.07330079307</v>
      </c>
      <c r="BN18" s="160">
        <v>259623.80580890039</v>
      </c>
      <c r="BO18" s="160">
        <v>3464658.9771068888</v>
      </c>
      <c r="BP18" s="160">
        <v>-1759883.4372555809</v>
      </c>
      <c r="BQ18" s="160">
        <v>958738.36823545303</v>
      </c>
    </row>
    <row r="19" spans="2:73" s="144" customFormat="1" ht="12.15" customHeight="1" x14ac:dyDescent="0.3">
      <c r="B19" s="200" t="s">
        <v>491</v>
      </c>
      <c r="C19" s="200"/>
      <c r="D19" s="200"/>
      <c r="E19" s="160">
        <v>359342.4</v>
      </c>
      <c r="F19" s="160">
        <v>3049175.4</v>
      </c>
      <c r="G19" s="160">
        <v>819439.13319999992</v>
      </c>
      <c r="H19" s="160">
        <v>337643.93579999998</v>
      </c>
      <c r="I19" s="160">
        <v>63628.390099960525</v>
      </c>
      <c r="J19" s="160">
        <v>2131844.6595000396</v>
      </c>
      <c r="K19" s="160">
        <v>225953.91219999999</v>
      </c>
      <c r="L19" s="160">
        <v>3046107.8374999999</v>
      </c>
      <c r="M19" s="160">
        <v>2101415.4825999998</v>
      </c>
      <c r="N19" s="160">
        <v>2126654.5174000002</v>
      </c>
      <c r="O19" s="160"/>
      <c r="P19" s="160">
        <v>-2427650.4</v>
      </c>
      <c r="Q19" s="160">
        <v>-2540984.9999999995</v>
      </c>
      <c r="R19" s="160">
        <v>-2521739.0057999999</v>
      </c>
      <c r="S19" s="160">
        <v>-3821221.7659000014</v>
      </c>
      <c r="T19" s="160">
        <v>-2820067.719</v>
      </c>
      <c r="U19" s="160">
        <v>-3641998.4641</v>
      </c>
      <c r="V19" s="160">
        <v>-3090075.4081999999</v>
      </c>
      <c r="W19" s="160">
        <v>-1554998.3393000015</v>
      </c>
      <c r="X19" s="160">
        <v>-2730081.6207000003</v>
      </c>
      <c r="Y19" s="160">
        <v>-2661595.8792999997</v>
      </c>
      <c r="Z19" s="160"/>
      <c r="AA19" s="160">
        <v>-2427650.4</v>
      </c>
      <c r="AB19" s="160">
        <v>-2540984.9999999995</v>
      </c>
      <c r="AC19" s="160">
        <v>-2521739.0057999999</v>
      </c>
      <c r="AD19" s="160">
        <v>-3821221.7659000014</v>
      </c>
      <c r="AE19" s="160">
        <v>-2820067.719</v>
      </c>
      <c r="AF19" s="160">
        <v>-3641998.4641</v>
      </c>
      <c r="AG19" s="160">
        <v>-3090075.4081999999</v>
      </c>
      <c r="AH19" s="160">
        <v>-1554998.3393000015</v>
      </c>
      <c r="AI19" s="160">
        <v>-2730081.6207000003</v>
      </c>
      <c r="AJ19" s="160">
        <v>-2661595.8792999997</v>
      </c>
      <c r="AK19" s="160"/>
      <c r="AL19" s="160">
        <v>-2477791.2000000011</v>
      </c>
      <c r="AM19" s="160">
        <v>-2757929.549999984</v>
      </c>
      <c r="AN19" s="160">
        <v>-2033472.8102000207</v>
      </c>
      <c r="AO19" s="160">
        <v>-4396556.6975999922</v>
      </c>
      <c r="AP19" s="160">
        <v>-2772790.3455000008</v>
      </c>
      <c r="AQ19" s="160">
        <v>-3552058.7720000064</v>
      </c>
      <c r="AR19" s="160">
        <v>-3166972.2291999757</v>
      </c>
      <c r="AS19" s="160">
        <v>-1808897.707400009</v>
      </c>
      <c r="AT19" s="160">
        <v>-2765251.7542999983</v>
      </c>
      <c r="AU19" s="160">
        <v>-2977284.4957000017</v>
      </c>
      <c r="AV19" s="160"/>
      <c r="AW19" s="160">
        <v>-2290672.8200587379</v>
      </c>
      <c r="AX19" s="160">
        <v>-2964997.8447052641</v>
      </c>
      <c r="AY19" s="160">
        <v>-1953097.4704200029</v>
      </c>
      <c r="AZ19" s="160">
        <v>-3692200.7686429918</v>
      </c>
      <c r="BA19" s="160">
        <v>-2534051.2026600018</v>
      </c>
      <c r="BB19" s="160">
        <v>-3049007.2190170065</v>
      </c>
      <c r="BC19" s="160">
        <v>-2933918.0797249973</v>
      </c>
      <c r="BD19" s="160">
        <v>-2665262.6752640009</v>
      </c>
      <c r="BE19" s="160">
        <v>-2789295.3833279982</v>
      </c>
      <c r="BF19" s="160">
        <v>-2956280.4257019982</v>
      </c>
      <c r="BG19" s="151"/>
      <c r="BH19" s="160">
        <v>-2290672.8200587379</v>
      </c>
      <c r="BI19" s="160">
        <v>-2964997.8447052641</v>
      </c>
      <c r="BJ19" s="160">
        <v>-1953097.4704200029</v>
      </c>
      <c r="BK19" s="160">
        <v>-3171636.9312430024</v>
      </c>
      <c r="BL19" s="160">
        <v>-2538349.0359600019</v>
      </c>
      <c r="BM19" s="160">
        <v>-3044709.3857169915</v>
      </c>
      <c r="BN19" s="160">
        <v>-2933918.0797249973</v>
      </c>
      <c r="BO19" s="160">
        <v>-2445873.0019640028</v>
      </c>
      <c r="BP19" s="160">
        <v>-2789295.3833279982</v>
      </c>
      <c r="BQ19" s="160">
        <v>-2956280.4257019982</v>
      </c>
    </row>
    <row r="20" spans="2:73" s="144" customFormat="1" ht="12.15" customHeight="1" thickBot="1" x14ac:dyDescent="0.35">
      <c r="B20" s="168"/>
      <c r="C20" s="169"/>
      <c r="D20" s="169" t="s">
        <v>480</v>
      </c>
      <c r="E20" s="151">
        <v>-18301.200000047684</v>
      </c>
      <c r="F20" s="151">
        <v>-7026890.0999996662</v>
      </c>
      <c r="G20" s="151">
        <v>-206404.06860002968</v>
      </c>
      <c r="H20" s="151">
        <v>-171671.02310063969</v>
      </c>
      <c r="I20" s="151">
        <v>53000</v>
      </c>
      <c r="J20" s="151">
        <v>-1933484.9206001558</v>
      </c>
      <c r="K20" s="151">
        <v>-309138.43839997565</v>
      </c>
      <c r="L20" s="151">
        <v>-1968638.7762008458</v>
      </c>
      <c r="M20" s="151">
        <v>-1372881.2072999638</v>
      </c>
      <c r="N20" s="151">
        <v>-1625766.2927000362</v>
      </c>
      <c r="O20" s="151"/>
      <c r="P20" s="151">
        <v>-49986.39999999851</v>
      </c>
      <c r="Q20" s="151">
        <v>-32728.849999992526</v>
      </c>
      <c r="R20" s="151">
        <v>-67871.883599993773</v>
      </c>
      <c r="S20" s="151">
        <v>549760.49699997029</v>
      </c>
      <c r="T20" s="151">
        <v>11000</v>
      </c>
      <c r="U20" s="151">
        <v>86069.671499978591</v>
      </c>
      <c r="V20" s="151">
        <v>-1253506.3685999927</v>
      </c>
      <c r="W20" s="151">
        <v>-173524.98130002554</v>
      </c>
      <c r="X20" s="151">
        <v>-131311.55020001327</v>
      </c>
      <c r="Y20" s="151">
        <v>-1103654.6997999868</v>
      </c>
      <c r="Z20" s="151"/>
      <c r="AA20" s="151">
        <v>-49986.39999999851</v>
      </c>
      <c r="AB20" s="151">
        <v>-3728.8499999925261</v>
      </c>
      <c r="AC20" s="151">
        <v>-96871.883599993773</v>
      </c>
      <c r="AD20" s="151">
        <v>549760.49699997029</v>
      </c>
      <c r="AE20" s="151">
        <v>11000</v>
      </c>
      <c r="AF20" s="151">
        <v>86069.671499978591</v>
      </c>
      <c r="AG20" s="151">
        <v>-1253506.3685999927</v>
      </c>
      <c r="AH20" s="151">
        <v>-173524.98130002554</v>
      </c>
      <c r="AI20" s="151">
        <v>-131311.55020001327</v>
      </c>
      <c r="AJ20" s="151">
        <v>-1103654.6997999868</v>
      </c>
      <c r="AK20" s="151"/>
      <c r="AL20" s="151">
        <v>-44120.559999999008</v>
      </c>
      <c r="AM20" s="151">
        <v>-75119.529999999577</v>
      </c>
      <c r="AN20" s="151">
        <v>349334.55360001966</v>
      </c>
      <c r="AO20" s="151">
        <v>207905.21049994999</v>
      </c>
      <c r="AP20" s="151">
        <v>31999.999999998137</v>
      </c>
      <c r="AQ20" s="151">
        <v>-3345.7187000202684</v>
      </c>
      <c r="AR20" s="151">
        <v>-1558710.0488000102</v>
      </c>
      <c r="AS20" s="151">
        <v>-406955.75099998905</v>
      </c>
      <c r="AT20" s="151">
        <v>-8569.0354000165244</v>
      </c>
      <c r="AU20" s="151">
        <v>-1123765.9645999835</v>
      </c>
      <c r="AV20" s="151"/>
      <c r="AW20" s="151">
        <v>-32000</v>
      </c>
      <c r="AX20" s="151">
        <v>-87629.693099981581</v>
      </c>
      <c r="AY20" s="151">
        <v>193447.69249237247</v>
      </c>
      <c r="AZ20" s="151">
        <v>28551.463233565999</v>
      </c>
      <c r="BA20" s="151">
        <v>106405.63059716953</v>
      </c>
      <c r="BB20" s="151">
        <v>-232628.26316817937</v>
      </c>
      <c r="BC20" s="151">
        <v>-1852603.6261671945</v>
      </c>
      <c r="BD20" s="151">
        <v>-100791.96467099579</v>
      </c>
      <c r="BE20" s="151">
        <v>-90115.764550491003</v>
      </c>
      <c r="BF20" s="151">
        <v>-1128549.3993287354</v>
      </c>
      <c r="BG20" s="151"/>
      <c r="BH20" s="151">
        <v>0</v>
      </c>
      <c r="BI20" s="151">
        <v>-131866.21119998157</v>
      </c>
      <c r="BJ20" s="151">
        <v>-185552.10500762751</v>
      </c>
      <c r="BK20" s="151">
        <v>407551.46323356597</v>
      </c>
      <c r="BL20" s="151">
        <v>0</v>
      </c>
      <c r="BM20" s="151">
        <v>-64222.63257100973</v>
      </c>
      <c r="BN20" s="151">
        <v>-1291603.6261671945</v>
      </c>
      <c r="BO20" s="151">
        <v>-100791.96467099579</v>
      </c>
      <c r="BP20" s="151">
        <v>-90115.764550491003</v>
      </c>
      <c r="BQ20" s="151">
        <v>-1128549.3993287354</v>
      </c>
    </row>
    <row r="21" spans="2:73" s="144" customFormat="1" ht="12.15" customHeight="1" thickBot="1" x14ac:dyDescent="0.35">
      <c r="B21" s="197" t="s">
        <v>492</v>
      </c>
      <c r="C21" s="197"/>
      <c r="D21" s="197"/>
      <c r="E21" s="170">
        <v>-5100000</v>
      </c>
      <c r="F21" s="170">
        <v>-8400000</v>
      </c>
      <c r="G21" s="170">
        <v>-4400000</v>
      </c>
      <c r="H21" s="170">
        <v>-7200000</v>
      </c>
      <c r="I21" s="170">
        <v>-6100000</v>
      </c>
      <c r="J21" s="170">
        <v>-6200000</v>
      </c>
      <c r="K21" s="170">
        <v>-6900000</v>
      </c>
      <c r="L21" s="170">
        <v>-9500000</v>
      </c>
      <c r="M21" s="170">
        <v>-6000000</v>
      </c>
      <c r="N21" s="170">
        <v>-5700000</v>
      </c>
      <c r="O21" s="171"/>
      <c r="P21" s="170">
        <v>399999.99999985099</v>
      </c>
      <c r="Q21" s="170">
        <v>-300000.00000043749</v>
      </c>
      <c r="R21" s="170">
        <v>1300000.0000008249</v>
      </c>
      <c r="S21" s="170">
        <v>-299999.99999959953</v>
      </c>
      <c r="T21" s="170">
        <v>-3.2782554626464844E-7</v>
      </c>
      <c r="U21" s="170">
        <v>1000000.000000149</v>
      </c>
      <c r="V21" s="170">
        <v>-299999.99999910593</v>
      </c>
      <c r="W21" s="170">
        <v>-200000.0000008489</v>
      </c>
      <c r="X21" s="170">
        <v>-719000.00000021048</v>
      </c>
      <c r="Y21" s="170">
        <v>-580999.99999985099</v>
      </c>
      <c r="Z21" s="171"/>
      <c r="AA21" s="170">
        <v>399999.99999985099</v>
      </c>
      <c r="AB21" s="170">
        <v>-300000.00000043749</v>
      </c>
      <c r="AC21" s="170">
        <v>1300000.0000008249</v>
      </c>
      <c r="AD21" s="170">
        <v>-299999.99999959953</v>
      </c>
      <c r="AE21" s="170">
        <v>-3.2782554626464844E-7</v>
      </c>
      <c r="AF21" s="170">
        <v>1000000.000000149</v>
      </c>
      <c r="AG21" s="170">
        <v>-299999.99999910593</v>
      </c>
      <c r="AH21" s="170">
        <v>-200000.0000008489</v>
      </c>
      <c r="AI21" s="170">
        <v>-719000.00000021048</v>
      </c>
      <c r="AJ21" s="170">
        <v>-580999.99999985099</v>
      </c>
      <c r="AK21" s="171"/>
      <c r="AL21" s="170">
        <v>392579.73789984919</v>
      </c>
      <c r="AM21" s="170">
        <v>-351579.73790043197</v>
      </c>
      <c r="AN21" s="170">
        <v>1398000.0000008212</v>
      </c>
      <c r="AO21" s="170">
        <v>-316999.99999959231</v>
      </c>
      <c r="AP21" s="170">
        <v>32999.9999996759</v>
      </c>
      <c r="AQ21" s="170">
        <v>1117000.0000001453</v>
      </c>
      <c r="AR21" s="170">
        <v>-254999.99999911431</v>
      </c>
      <c r="AS21" s="170">
        <v>12999.999999159481</v>
      </c>
      <c r="AT21" s="170">
        <v>-539000.00000020303</v>
      </c>
      <c r="AU21" s="170">
        <v>-434999.99999985844</v>
      </c>
      <c r="AV21" s="171"/>
      <c r="AW21" s="170">
        <v>361182.13492561877</v>
      </c>
      <c r="AX21" s="170">
        <v>-169988.11262152134</v>
      </c>
      <c r="AY21" s="170">
        <v>1470453.7477605545</v>
      </c>
      <c r="AZ21" s="170">
        <v>-147797.80490477569</v>
      </c>
      <c r="BA21" s="170">
        <v>69713.37019392848</v>
      </c>
      <c r="BB21" s="170">
        <v>1035195.1807376742</v>
      </c>
      <c r="BC21" s="170">
        <v>-217880.0745151639</v>
      </c>
      <c r="BD21" s="170">
        <v>-117503.48827610863</v>
      </c>
      <c r="BE21" s="170">
        <v>-505710.38557441719</v>
      </c>
      <c r="BF21" s="170">
        <v>-342554.41170931584</v>
      </c>
      <c r="BG21" s="172"/>
      <c r="BH21" s="170">
        <v>361182.13492561877</v>
      </c>
      <c r="BI21" s="170">
        <v>-169988.11262152134</v>
      </c>
      <c r="BJ21" s="170">
        <v>1470453.7477605545</v>
      </c>
      <c r="BK21" s="170">
        <v>-147797.80490477569</v>
      </c>
      <c r="BL21" s="170">
        <v>69713.37019392848</v>
      </c>
      <c r="BM21" s="170">
        <v>1035195.1807376742</v>
      </c>
      <c r="BN21" s="170">
        <v>-217880.0745151639</v>
      </c>
      <c r="BO21" s="170">
        <v>-117503.48827610863</v>
      </c>
      <c r="BP21" s="170">
        <v>-505710.38557441719</v>
      </c>
      <c r="BQ21" s="170">
        <v>-342554.41170931584</v>
      </c>
    </row>
    <row r="22" spans="2:73" s="144" customFormat="1" ht="22.8" x14ac:dyDescent="0.3">
      <c r="B22" s="198" t="s">
        <v>493</v>
      </c>
      <c r="C22" s="198"/>
      <c r="D22" s="173"/>
      <c r="E22" s="174">
        <v>2149000000</v>
      </c>
      <c r="F22" s="174">
        <v>2310900000</v>
      </c>
      <c r="G22" s="174">
        <v>2218400000</v>
      </c>
      <c r="H22" s="174">
        <v>2650300000</v>
      </c>
      <c r="I22" s="174">
        <v>2452200000</v>
      </c>
      <c r="J22" s="174">
        <v>2538700000</v>
      </c>
      <c r="K22" s="174">
        <v>2738400000</v>
      </c>
      <c r="L22" s="174">
        <v>2938100000</v>
      </c>
      <c r="M22" s="174">
        <v>2919500000</v>
      </c>
      <c r="N22" s="174">
        <v>2850000000</v>
      </c>
      <c r="O22" s="175"/>
      <c r="P22" s="174">
        <v>167299999.99999985</v>
      </c>
      <c r="Q22" s="174">
        <v>203799999.99999955</v>
      </c>
      <c r="R22" s="174">
        <v>187600000.00000086</v>
      </c>
      <c r="S22" s="174">
        <v>238100000.00000039</v>
      </c>
      <c r="T22" s="174">
        <v>224699999.99999967</v>
      </c>
      <c r="U22" s="174">
        <v>228900000.00000015</v>
      </c>
      <c r="V22" s="174">
        <v>261100000.00000092</v>
      </c>
      <c r="W22" s="174">
        <v>261499999.99999914</v>
      </c>
      <c r="X22" s="174">
        <v>250099999.99999979</v>
      </c>
      <c r="Y22" s="174">
        <v>303400000.00000012</v>
      </c>
      <c r="Z22" s="175"/>
      <c r="AA22" s="174">
        <v>235333201.83884394</v>
      </c>
      <c r="AB22" s="174">
        <v>264407986.98707849</v>
      </c>
      <c r="AC22" s="174">
        <v>246494752.59664387</v>
      </c>
      <c r="AD22" s="174">
        <v>302238009.81165969</v>
      </c>
      <c r="AE22" s="174">
        <v>280652874.97210443</v>
      </c>
      <c r="AF22" s="174">
        <v>284038460.98853767</v>
      </c>
      <c r="AG22" s="174">
        <v>320823252.52754116</v>
      </c>
      <c r="AH22" s="174">
        <v>318882534.17336893</v>
      </c>
      <c r="AI22" s="174">
        <v>316402500.18364215</v>
      </c>
      <c r="AJ22" s="174">
        <v>358492585.74908221</v>
      </c>
      <c r="AK22" s="175"/>
      <c r="AL22" s="174">
        <v>116599999.99999987</v>
      </c>
      <c r="AM22" s="174">
        <v>151399999.99999958</v>
      </c>
      <c r="AN22" s="174">
        <v>141300000.00000077</v>
      </c>
      <c r="AO22" s="174">
        <v>184400000.00000048</v>
      </c>
      <c r="AP22" s="174">
        <v>157199999.9999997</v>
      </c>
      <c r="AQ22" s="174">
        <v>169400000.00000006</v>
      </c>
      <c r="AR22" s="174">
        <v>181500000.00000083</v>
      </c>
      <c r="AS22" s="174">
        <v>195299999.9999994</v>
      </c>
      <c r="AT22" s="174">
        <v>176499999.99999979</v>
      </c>
      <c r="AU22" s="174">
        <v>211500000.00000003</v>
      </c>
      <c r="AV22" s="175"/>
      <c r="AW22" s="174">
        <v>68899999.999999806</v>
      </c>
      <c r="AX22" s="174">
        <v>88399999.999999627</v>
      </c>
      <c r="AY22" s="174">
        <v>78000000.00000079</v>
      </c>
      <c r="AZ22" s="174">
        <v>98000000.000000969</v>
      </c>
      <c r="BA22" s="174">
        <v>79599999.999999791</v>
      </c>
      <c r="BB22" s="174">
        <v>80100000</v>
      </c>
      <c r="BC22" s="174">
        <v>78500000.000001073</v>
      </c>
      <c r="BD22" s="174">
        <v>84199999.999999195</v>
      </c>
      <c r="BE22" s="174">
        <v>81699999.999999776</v>
      </c>
      <c r="BF22" s="174">
        <v>95100000.000000134</v>
      </c>
      <c r="BG22" s="176"/>
      <c r="BH22" s="174">
        <v>81170041.634109005</v>
      </c>
      <c r="BI22" s="174">
        <v>100121853.28706764</v>
      </c>
      <c r="BJ22" s="174">
        <v>88291603.333273843</v>
      </c>
      <c r="BK22" s="174">
        <v>101831383.39139904</v>
      </c>
      <c r="BL22" s="174">
        <v>89573223.698255435</v>
      </c>
      <c r="BM22" s="174">
        <v>90316463.228073373</v>
      </c>
      <c r="BN22" s="174">
        <v>90325408.632192835</v>
      </c>
      <c r="BO22" s="174">
        <v>96014307.321378455</v>
      </c>
      <c r="BP22" s="174">
        <v>94665018.635095447</v>
      </c>
      <c r="BQ22" s="174">
        <v>106054309.51034871</v>
      </c>
    </row>
    <row r="23" spans="2:73" s="144" customFormat="1" x14ac:dyDescent="0.3">
      <c r="D23" s="177"/>
      <c r="E23" s="178"/>
      <c r="F23" s="178"/>
      <c r="G23" s="178"/>
      <c r="H23" s="178"/>
      <c r="I23" s="179"/>
      <c r="J23" s="179"/>
      <c r="K23" s="179"/>
      <c r="L23" s="178"/>
      <c r="M23" s="178"/>
      <c r="N23" s="178"/>
      <c r="O23" s="178"/>
      <c r="P23" s="178"/>
      <c r="Q23" s="178"/>
      <c r="R23" s="178"/>
      <c r="S23" s="178"/>
      <c r="T23" s="179"/>
      <c r="U23" s="179"/>
      <c r="V23" s="179"/>
      <c r="W23" s="178"/>
      <c r="X23" s="178"/>
      <c r="Y23" s="178"/>
      <c r="Z23" s="178"/>
      <c r="AA23" s="178"/>
      <c r="AB23" s="178"/>
      <c r="AC23" s="178"/>
      <c r="AD23" s="178"/>
      <c r="AE23" s="179"/>
      <c r="AF23" s="179"/>
      <c r="AG23" s="179"/>
      <c r="AH23" s="178"/>
      <c r="AI23" s="178"/>
      <c r="AJ23" s="178"/>
      <c r="AK23" s="178"/>
      <c r="AL23" s="178"/>
      <c r="AM23" s="178"/>
      <c r="AN23" s="178"/>
      <c r="AO23" s="178"/>
      <c r="AP23" s="179"/>
      <c r="AQ23" s="179"/>
      <c r="AR23" s="179"/>
      <c r="AS23" s="178"/>
      <c r="AT23" s="178"/>
      <c r="AU23" s="178"/>
      <c r="AV23" s="178"/>
      <c r="AW23" s="178"/>
      <c r="AX23" s="178"/>
      <c r="AY23" s="178"/>
      <c r="AZ23" s="178"/>
      <c r="BA23" s="179"/>
      <c r="BB23" s="179"/>
      <c r="BC23" s="179"/>
      <c r="BD23" s="178"/>
      <c r="BE23" s="178"/>
      <c r="BF23" s="178"/>
      <c r="BG23" s="178"/>
      <c r="BH23" s="178"/>
      <c r="BI23" s="178"/>
      <c r="BJ23" s="178"/>
      <c r="BK23" s="178"/>
      <c r="BL23" s="179"/>
      <c r="BM23" s="179"/>
      <c r="BN23" s="179"/>
      <c r="BO23" s="178"/>
      <c r="BP23" s="178"/>
      <c r="BQ23" s="178"/>
      <c r="BU23" s="178"/>
    </row>
  </sheetData>
  <mergeCells count="26">
    <mergeCell ref="B8:D8"/>
    <mergeCell ref="B9:D9"/>
    <mergeCell ref="B10:D10"/>
    <mergeCell ref="B6:D6"/>
    <mergeCell ref="B1:D1"/>
    <mergeCell ref="E1:N1"/>
    <mergeCell ref="P1:Y1"/>
    <mergeCell ref="AA1:AJ1"/>
    <mergeCell ref="BH1:BQ1"/>
    <mergeCell ref="B2:D2"/>
    <mergeCell ref="B3:D3"/>
    <mergeCell ref="B4:D4"/>
    <mergeCell ref="B5:D5"/>
    <mergeCell ref="AL1:AU1"/>
    <mergeCell ref="AW1:BF1"/>
    <mergeCell ref="B11:D11"/>
    <mergeCell ref="B12:D12"/>
    <mergeCell ref="B21:D21"/>
    <mergeCell ref="B22:C22"/>
    <mergeCell ref="B14:D14"/>
    <mergeCell ref="C15:D15"/>
    <mergeCell ref="C16:D16"/>
    <mergeCell ref="B17:D17"/>
    <mergeCell ref="B18:D18"/>
    <mergeCell ref="B19:D19"/>
    <mergeCell ref="B13:D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4D13F-DAFE-478C-8907-696D77FF794C}">
  <sheetPr codeName="Arkusz9"/>
  <dimension ref="A1:BU23"/>
  <sheetViews>
    <sheetView showGridLines="0" workbookViewId="0">
      <pane xSplit="4" ySplit="2" topLeftCell="E3" activePane="bottomRight" state="frozen"/>
      <selection activeCell="N17" sqref="N17"/>
      <selection pane="topRight" activeCell="N17" sqref="N17"/>
      <selection pane="bottomLeft" activeCell="N17" sqref="N17"/>
      <selection pane="bottomRight" activeCell="N17" sqref="N17"/>
    </sheetView>
  </sheetViews>
  <sheetFormatPr defaultColWidth="9.109375" defaultRowHeight="14.4" x14ac:dyDescent="0.3"/>
  <cols>
    <col min="1" max="1" width="1.5546875" style="180" customWidth="1"/>
    <col min="2" max="2" width="22.6640625" style="180" customWidth="1"/>
    <col min="3" max="3" width="10.5546875" style="180" customWidth="1"/>
    <col min="4" max="4" width="11.6640625" style="180" customWidth="1"/>
    <col min="5" max="12" width="6.88671875" style="180" bestFit="1" customWidth="1"/>
    <col min="13" max="13" width="6.88671875" style="180" customWidth="1"/>
    <col min="14" max="14" width="6.88671875" style="180" bestFit="1" customWidth="1"/>
    <col min="15" max="15" width="1.5546875" style="180" customWidth="1"/>
    <col min="16" max="23" width="6" style="180" bestFit="1" customWidth="1"/>
    <col min="24" max="25" width="6" style="180" customWidth="1"/>
    <col min="26" max="26" width="1.5546875" style="180" customWidth="1"/>
    <col min="27" max="34" width="6" style="180" bestFit="1" customWidth="1"/>
    <col min="35" max="36" width="6" style="180" customWidth="1"/>
    <col min="37" max="37" width="1.5546875" style="180" customWidth="1"/>
    <col min="38" max="45" width="6" style="180" bestFit="1" customWidth="1"/>
    <col min="46" max="47" width="6" style="180" customWidth="1"/>
    <col min="48" max="48" width="1.5546875" style="180" customWidth="1"/>
    <col min="49" max="55" width="6" style="180" bestFit="1" customWidth="1"/>
    <col min="56" max="56" width="6.21875" style="180" bestFit="1" customWidth="1"/>
    <col min="57" max="57" width="6.21875" style="180" customWidth="1"/>
    <col min="58" max="58" width="6" style="180" customWidth="1"/>
    <col min="59" max="59" width="1.5546875" style="180" customWidth="1"/>
    <col min="60" max="67" width="6" style="180" bestFit="1" customWidth="1"/>
    <col min="68" max="69" width="6" style="180" customWidth="1"/>
    <col min="70" max="72" width="9.109375" style="21"/>
    <col min="73" max="73" width="1.5546875" style="180" customWidth="1"/>
    <col min="74" max="16384" width="9.109375" style="180"/>
  </cols>
  <sheetData>
    <row r="1" spans="1:73" s="144" customFormat="1" ht="46.8" customHeight="1" x14ac:dyDescent="0.3">
      <c r="B1" s="206"/>
      <c r="C1" s="206"/>
      <c r="D1" s="206"/>
      <c r="E1" s="202" t="s">
        <v>87</v>
      </c>
      <c r="F1" s="202"/>
      <c r="G1" s="202"/>
      <c r="H1" s="202"/>
      <c r="I1" s="202"/>
      <c r="J1" s="202"/>
      <c r="K1" s="202"/>
      <c r="L1" s="202"/>
      <c r="M1" s="202"/>
      <c r="N1" s="202"/>
      <c r="O1" s="145"/>
      <c r="P1" s="202" t="s">
        <v>93</v>
      </c>
      <c r="Q1" s="202"/>
      <c r="R1" s="202"/>
      <c r="S1" s="202"/>
      <c r="T1" s="202"/>
      <c r="U1" s="202"/>
      <c r="V1" s="202"/>
      <c r="W1" s="202"/>
      <c r="X1" s="202"/>
      <c r="Y1" s="202"/>
      <c r="Z1" s="145"/>
      <c r="AA1" s="202" t="s">
        <v>501</v>
      </c>
      <c r="AB1" s="202"/>
      <c r="AC1" s="202"/>
      <c r="AD1" s="202"/>
      <c r="AE1" s="202"/>
      <c r="AF1" s="202"/>
      <c r="AG1" s="202"/>
      <c r="AH1" s="202"/>
      <c r="AI1" s="202"/>
      <c r="AJ1" s="202"/>
      <c r="AK1" s="145"/>
      <c r="AL1" s="202" t="s">
        <v>502</v>
      </c>
      <c r="AM1" s="202"/>
      <c r="AN1" s="202"/>
      <c r="AO1" s="202"/>
      <c r="AP1" s="202"/>
      <c r="AQ1" s="202"/>
      <c r="AR1" s="202"/>
      <c r="AS1" s="202"/>
      <c r="AT1" s="202"/>
      <c r="AU1" s="202"/>
      <c r="AV1" s="145"/>
      <c r="AW1" s="202" t="s">
        <v>503</v>
      </c>
      <c r="AX1" s="202"/>
      <c r="AY1" s="202"/>
      <c r="AZ1" s="202"/>
      <c r="BA1" s="202"/>
      <c r="BB1" s="202"/>
      <c r="BC1" s="202"/>
      <c r="BD1" s="202"/>
      <c r="BE1" s="202"/>
      <c r="BF1" s="202"/>
      <c r="BG1" s="145"/>
      <c r="BH1" s="202" t="s">
        <v>504</v>
      </c>
      <c r="BI1" s="202"/>
      <c r="BJ1" s="202"/>
      <c r="BK1" s="202"/>
      <c r="BL1" s="202"/>
      <c r="BM1" s="202"/>
      <c r="BN1" s="202"/>
      <c r="BO1" s="202"/>
      <c r="BP1" s="202"/>
      <c r="BQ1" s="202"/>
      <c r="BU1" s="145"/>
    </row>
    <row r="2" spans="1:73" s="144" customFormat="1" ht="25.5" customHeight="1" x14ac:dyDescent="0.3">
      <c r="B2" s="203"/>
      <c r="C2" s="203"/>
      <c r="D2" s="203"/>
      <c r="E2" s="146" t="s">
        <v>463</v>
      </c>
      <c r="F2" s="146" t="s">
        <v>464</v>
      </c>
      <c r="G2" s="146" t="s">
        <v>465</v>
      </c>
      <c r="H2" s="146" t="s">
        <v>466</v>
      </c>
      <c r="I2" s="146" t="s">
        <v>420</v>
      </c>
      <c r="J2" s="146" t="s">
        <v>424</v>
      </c>
      <c r="K2" s="146" t="s">
        <v>433</v>
      </c>
      <c r="L2" s="146" t="s">
        <v>451</v>
      </c>
      <c r="M2" s="146" t="s">
        <v>458</v>
      </c>
      <c r="N2" s="146" t="s">
        <v>507</v>
      </c>
      <c r="O2" s="147"/>
      <c r="P2" s="146" t="s">
        <v>463</v>
      </c>
      <c r="Q2" s="146" t="s">
        <v>464</v>
      </c>
      <c r="R2" s="146" t="s">
        <v>465</v>
      </c>
      <c r="S2" s="146" t="s">
        <v>466</v>
      </c>
      <c r="T2" s="146" t="s">
        <v>420</v>
      </c>
      <c r="U2" s="146" t="s">
        <v>424</v>
      </c>
      <c r="V2" s="146" t="s">
        <v>433</v>
      </c>
      <c r="W2" s="146" t="s">
        <v>451</v>
      </c>
      <c r="X2" s="146" t="s">
        <v>458</v>
      </c>
      <c r="Y2" s="146" t="s">
        <v>507</v>
      </c>
      <c r="Z2" s="147"/>
      <c r="AA2" s="146" t="s">
        <v>463</v>
      </c>
      <c r="AB2" s="146" t="s">
        <v>464</v>
      </c>
      <c r="AC2" s="146" t="s">
        <v>465</v>
      </c>
      <c r="AD2" s="146" t="s">
        <v>466</v>
      </c>
      <c r="AE2" s="146" t="s">
        <v>420</v>
      </c>
      <c r="AF2" s="146" t="s">
        <v>424</v>
      </c>
      <c r="AG2" s="146" t="s">
        <v>433</v>
      </c>
      <c r="AH2" s="146" t="s">
        <v>451</v>
      </c>
      <c r="AI2" s="146" t="s">
        <v>458</v>
      </c>
      <c r="AJ2" s="146" t="s">
        <v>507</v>
      </c>
      <c r="AK2" s="147"/>
      <c r="AL2" s="146" t="s">
        <v>463</v>
      </c>
      <c r="AM2" s="146" t="s">
        <v>464</v>
      </c>
      <c r="AN2" s="146" t="s">
        <v>465</v>
      </c>
      <c r="AO2" s="146" t="s">
        <v>466</v>
      </c>
      <c r="AP2" s="146" t="s">
        <v>420</v>
      </c>
      <c r="AQ2" s="146" t="s">
        <v>424</v>
      </c>
      <c r="AR2" s="146" t="s">
        <v>433</v>
      </c>
      <c r="AS2" s="146" t="s">
        <v>451</v>
      </c>
      <c r="AT2" s="146" t="s">
        <v>458</v>
      </c>
      <c r="AU2" s="146" t="s">
        <v>507</v>
      </c>
      <c r="AV2" s="147"/>
      <c r="AW2" s="146" t="s">
        <v>463</v>
      </c>
      <c r="AX2" s="146" t="s">
        <v>464</v>
      </c>
      <c r="AY2" s="146" t="s">
        <v>465</v>
      </c>
      <c r="AZ2" s="146" t="s">
        <v>466</v>
      </c>
      <c r="BA2" s="146" t="s">
        <v>420</v>
      </c>
      <c r="BB2" s="146" t="s">
        <v>424</v>
      </c>
      <c r="BC2" s="146" t="s">
        <v>433</v>
      </c>
      <c r="BD2" s="146" t="s">
        <v>451</v>
      </c>
      <c r="BE2" s="146" t="s">
        <v>458</v>
      </c>
      <c r="BF2" s="146" t="s">
        <v>507</v>
      </c>
      <c r="BG2" s="148"/>
      <c r="BH2" s="146" t="s">
        <v>463</v>
      </c>
      <c r="BI2" s="146" t="s">
        <v>464</v>
      </c>
      <c r="BJ2" s="146" t="s">
        <v>465</v>
      </c>
      <c r="BK2" s="146" t="s">
        <v>466</v>
      </c>
      <c r="BL2" s="146" t="s">
        <v>420</v>
      </c>
      <c r="BM2" s="146" t="s">
        <v>424</v>
      </c>
      <c r="BN2" s="146" t="s">
        <v>433</v>
      </c>
      <c r="BO2" s="146" t="s">
        <v>451</v>
      </c>
      <c r="BP2" s="149" t="s">
        <v>458</v>
      </c>
      <c r="BQ2" s="146" t="s">
        <v>507</v>
      </c>
    </row>
    <row r="3" spans="1:73" s="144" customFormat="1" ht="12.15" customHeight="1" x14ac:dyDescent="0.3">
      <c r="B3" s="199" t="s">
        <v>396</v>
      </c>
      <c r="C3" s="199"/>
      <c r="D3" s="199"/>
      <c r="E3" s="150">
        <v>316300000</v>
      </c>
      <c r="F3" s="150">
        <v>352100000.00000012</v>
      </c>
      <c r="G3" s="150">
        <v>308199999.99999988</v>
      </c>
      <c r="H3" s="150">
        <v>382200000</v>
      </c>
      <c r="I3" s="150">
        <v>298600000</v>
      </c>
      <c r="J3" s="150">
        <v>305100000</v>
      </c>
      <c r="K3" s="150">
        <v>290100000</v>
      </c>
      <c r="L3" s="150">
        <v>318499999.99999976</v>
      </c>
      <c r="M3" s="150">
        <v>308800000</v>
      </c>
      <c r="N3" s="150">
        <v>330600000</v>
      </c>
      <c r="O3" s="150"/>
      <c r="P3" s="150">
        <v>55800000</v>
      </c>
      <c r="Q3" s="150">
        <v>64700000</v>
      </c>
      <c r="R3" s="150">
        <v>52600000</v>
      </c>
      <c r="S3" s="150">
        <v>47600000</v>
      </c>
      <c r="T3" s="150">
        <v>43300000</v>
      </c>
      <c r="U3" s="150">
        <v>44100000</v>
      </c>
      <c r="V3" s="150">
        <v>38200000</v>
      </c>
      <c r="W3" s="150">
        <v>27500000</v>
      </c>
      <c r="X3" s="150">
        <v>42700000</v>
      </c>
      <c r="Y3" s="150">
        <v>52100000</v>
      </c>
      <c r="Z3" s="150"/>
      <c r="AA3" s="150">
        <v>60015000</v>
      </c>
      <c r="AB3" s="150">
        <v>68917000</v>
      </c>
      <c r="AC3" s="150">
        <v>57201888.888888896</v>
      </c>
      <c r="AD3" s="150">
        <v>52401611.111111104</v>
      </c>
      <c r="AE3" s="150">
        <v>46963000</v>
      </c>
      <c r="AF3" s="150">
        <v>48868000</v>
      </c>
      <c r="AG3" s="150">
        <v>42415000</v>
      </c>
      <c r="AH3" s="150">
        <v>31517000</v>
      </c>
      <c r="AI3" s="150">
        <v>46715000</v>
      </c>
      <c r="AJ3" s="150">
        <v>56206000</v>
      </c>
      <c r="AK3" s="150"/>
      <c r="AL3" s="150">
        <v>40102344</v>
      </c>
      <c r="AM3" s="150">
        <v>47387684.99000001</v>
      </c>
      <c r="AN3" s="150">
        <v>42641000.25</v>
      </c>
      <c r="AO3" s="150">
        <v>38169999.99999997</v>
      </c>
      <c r="AP3" s="150">
        <v>36046000</v>
      </c>
      <c r="AQ3" s="150">
        <v>35529000</v>
      </c>
      <c r="AR3" s="150">
        <v>25786000.000000015</v>
      </c>
      <c r="AS3" s="150">
        <v>20997000</v>
      </c>
      <c r="AT3" s="150">
        <v>32498000</v>
      </c>
      <c r="AU3" s="150">
        <v>39809000</v>
      </c>
      <c r="AV3" s="150"/>
      <c r="AW3" s="150">
        <v>38838820.01733911</v>
      </c>
      <c r="AX3" s="150">
        <v>45274107.616199881</v>
      </c>
      <c r="AY3" s="150">
        <v>40449367.941699907</v>
      </c>
      <c r="AZ3" s="150">
        <v>37024006.856500015</v>
      </c>
      <c r="BA3" s="150">
        <v>35278168.591226086</v>
      </c>
      <c r="BB3" s="150">
        <v>33558061.851625919</v>
      </c>
      <c r="BC3" s="150">
        <v>24904693.425058782</v>
      </c>
      <c r="BD3" s="150">
        <v>19998900.094266117</v>
      </c>
      <c r="BE3" s="150">
        <v>32131942.799999967</v>
      </c>
      <c r="BF3" s="150">
        <v>37069287.071099818</v>
      </c>
      <c r="BG3" s="151"/>
      <c r="BH3" s="150">
        <v>42233927.175599985</v>
      </c>
      <c r="BI3" s="150">
        <v>48799776.91619987</v>
      </c>
      <c r="BJ3" s="150">
        <v>43380577.793099917</v>
      </c>
      <c r="BK3" s="150">
        <v>37137603.951500006</v>
      </c>
      <c r="BL3" s="150">
        <v>38245108.591226086</v>
      </c>
      <c r="BM3" s="150">
        <v>37655121.851625919</v>
      </c>
      <c r="BN3" s="150">
        <v>28268693.425058782</v>
      </c>
      <c r="BO3" s="150">
        <v>23305010.094266117</v>
      </c>
      <c r="BP3" s="150">
        <v>35383942.799999967</v>
      </c>
      <c r="BQ3" s="150">
        <v>40394287.071099818</v>
      </c>
    </row>
    <row r="4" spans="1:73" s="144" customFormat="1" ht="12.15" customHeight="1" collapsed="1" x14ac:dyDescent="0.3">
      <c r="A4" s="152"/>
      <c r="B4" s="204" t="s">
        <v>494</v>
      </c>
      <c r="C4" s="204"/>
      <c r="D4" s="204"/>
      <c r="E4" s="153">
        <v>205373000</v>
      </c>
      <c r="F4" s="153">
        <v>225425000</v>
      </c>
      <c r="G4" s="153">
        <v>210982000</v>
      </c>
      <c r="H4" s="153">
        <v>251505000</v>
      </c>
      <c r="I4" s="153">
        <v>195051000</v>
      </c>
      <c r="J4" s="153">
        <v>210024000</v>
      </c>
      <c r="K4" s="153">
        <v>191685000</v>
      </c>
      <c r="L4" s="153">
        <v>208784000</v>
      </c>
      <c r="M4" s="153">
        <v>203854000</v>
      </c>
      <c r="N4" s="153">
        <v>226591000</v>
      </c>
      <c r="O4" s="153"/>
      <c r="P4" s="153">
        <v>46308000</v>
      </c>
      <c r="Q4" s="153">
        <v>43215000</v>
      </c>
      <c r="R4" s="153">
        <v>47506000</v>
      </c>
      <c r="S4" s="153">
        <v>44687000</v>
      </c>
      <c r="T4" s="153">
        <v>29061000</v>
      </c>
      <c r="U4" s="153">
        <v>31933000</v>
      </c>
      <c r="V4" s="153">
        <v>28117000</v>
      </c>
      <c r="W4" s="153">
        <v>20223000</v>
      </c>
      <c r="X4" s="153">
        <v>31374000</v>
      </c>
      <c r="Y4" s="153">
        <v>34011000</v>
      </c>
      <c r="Z4" s="153"/>
      <c r="AA4" s="153">
        <v>49016000</v>
      </c>
      <c r="AB4" s="153">
        <v>45922000</v>
      </c>
      <c r="AC4" s="153">
        <v>50213000</v>
      </c>
      <c r="AD4" s="153">
        <v>47397000</v>
      </c>
      <c r="AE4" s="153">
        <v>31769000</v>
      </c>
      <c r="AF4" s="153">
        <v>34640000</v>
      </c>
      <c r="AG4" s="153">
        <v>30825000</v>
      </c>
      <c r="AH4" s="153">
        <v>22731000</v>
      </c>
      <c r="AI4" s="153">
        <v>33881000</v>
      </c>
      <c r="AJ4" s="153">
        <v>36518000</v>
      </c>
      <c r="AK4" s="153"/>
      <c r="AL4" s="153">
        <v>38885000</v>
      </c>
      <c r="AM4" s="153">
        <v>30938000</v>
      </c>
      <c r="AN4" s="153">
        <v>40170000</v>
      </c>
      <c r="AO4" s="153">
        <v>36002000</v>
      </c>
      <c r="AP4" s="153">
        <v>24125000</v>
      </c>
      <c r="AQ4" s="153">
        <v>28206000</v>
      </c>
      <c r="AR4" s="153">
        <v>22701000</v>
      </c>
      <c r="AS4" s="153">
        <v>16943000</v>
      </c>
      <c r="AT4" s="153">
        <v>24274000</v>
      </c>
      <c r="AU4" s="153">
        <v>25451000</v>
      </c>
      <c r="AV4" s="153"/>
      <c r="AW4" s="153">
        <v>38871445.80999998</v>
      </c>
      <c r="AX4" s="153">
        <v>30952157.059999891</v>
      </c>
      <c r="AY4" s="153">
        <v>40171489.299999915</v>
      </c>
      <c r="AZ4" s="153">
        <v>35998889.835000031</v>
      </c>
      <c r="BA4" s="153">
        <v>24126272.139999986</v>
      </c>
      <c r="BB4" s="153">
        <v>28206840.22999984</v>
      </c>
      <c r="BC4" s="153">
        <v>22699789.320000097</v>
      </c>
      <c r="BD4" s="153">
        <v>16943590.969999909</v>
      </c>
      <c r="BE4" s="153">
        <v>24274060.820000008</v>
      </c>
      <c r="BF4" s="153">
        <v>25443755.239999771</v>
      </c>
      <c r="BG4" s="154"/>
      <c r="BH4" s="153">
        <v>41021568.12999998</v>
      </c>
      <c r="BI4" s="153">
        <v>33205951.201899886</v>
      </c>
      <c r="BJ4" s="153">
        <v>42381339.353899926</v>
      </c>
      <c r="BK4" s="153">
        <v>38193989.430000022</v>
      </c>
      <c r="BL4" s="153">
        <v>26319752.139999986</v>
      </c>
      <c r="BM4" s="153">
        <v>29609360.22999984</v>
      </c>
      <c r="BN4" s="153">
        <v>24894789.320000097</v>
      </c>
      <c r="BO4" s="153">
        <v>18974700.969999909</v>
      </c>
      <c r="BP4" s="153">
        <v>26305060.820000008</v>
      </c>
      <c r="BQ4" s="153">
        <v>27473755.239999771</v>
      </c>
    </row>
    <row r="5" spans="1:73" s="144" customFormat="1" ht="12.15" customHeight="1" x14ac:dyDescent="0.3">
      <c r="A5" s="152"/>
      <c r="B5" s="205" t="s">
        <v>478</v>
      </c>
      <c r="C5" s="205" t="s">
        <v>479</v>
      </c>
      <c r="D5" s="205" t="s">
        <v>479</v>
      </c>
      <c r="E5" s="153">
        <v>89075000</v>
      </c>
      <c r="F5" s="153">
        <v>93260000</v>
      </c>
      <c r="G5" s="153">
        <v>76711000</v>
      </c>
      <c r="H5" s="153">
        <v>91508000</v>
      </c>
      <c r="I5" s="153">
        <v>72401000</v>
      </c>
      <c r="J5" s="153">
        <v>68301000</v>
      </c>
      <c r="K5" s="153">
        <v>60973000</v>
      </c>
      <c r="L5" s="153">
        <v>74111000</v>
      </c>
      <c r="M5" s="153">
        <v>67693000</v>
      </c>
      <c r="N5" s="153">
        <v>66439000</v>
      </c>
      <c r="O5" s="153"/>
      <c r="P5" s="153">
        <v>5623000</v>
      </c>
      <c r="Q5" s="153">
        <v>12511000</v>
      </c>
      <c r="R5" s="153">
        <v>1308000</v>
      </c>
      <c r="S5" s="153">
        <v>6374000</v>
      </c>
      <c r="T5" s="153">
        <v>8989000</v>
      </c>
      <c r="U5" s="153">
        <v>8071000</v>
      </c>
      <c r="V5" s="153">
        <v>916000</v>
      </c>
      <c r="W5" s="153">
        <v>6438000</v>
      </c>
      <c r="X5" s="153">
        <v>7319000</v>
      </c>
      <c r="Y5" s="153">
        <v>11376000</v>
      </c>
      <c r="Z5" s="153"/>
      <c r="AA5" s="153">
        <v>7041000</v>
      </c>
      <c r="AB5" s="153">
        <v>13932000</v>
      </c>
      <c r="AC5" s="153">
        <v>2725000</v>
      </c>
      <c r="AD5" s="153">
        <v>7792000</v>
      </c>
      <c r="AE5" s="153">
        <v>10407000</v>
      </c>
      <c r="AF5" s="153">
        <v>9491000</v>
      </c>
      <c r="AG5" s="153">
        <v>2334000</v>
      </c>
      <c r="AH5" s="153">
        <v>7857000</v>
      </c>
      <c r="AI5" s="153">
        <v>8738000</v>
      </c>
      <c r="AJ5" s="153">
        <v>12795000</v>
      </c>
      <c r="AK5" s="153"/>
      <c r="AL5" s="153">
        <v>4471000</v>
      </c>
      <c r="AM5" s="153">
        <v>10087000</v>
      </c>
      <c r="AN5" s="153">
        <v>979000</v>
      </c>
      <c r="AO5" s="153">
        <v>3704000</v>
      </c>
      <c r="AP5" s="153">
        <v>7819000</v>
      </c>
      <c r="AQ5" s="153">
        <v>6262000</v>
      </c>
      <c r="AR5" s="153">
        <v>-2858000</v>
      </c>
      <c r="AS5" s="153">
        <v>4971000</v>
      </c>
      <c r="AT5" s="153">
        <v>6005000</v>
      </c>
      <c r="AU5" s="153">
        <v>8775000</v>
      </c>
      <c r="AV5" s="153"/>
      <c r="AW5" s="153">
        <v>4471000</v>
      </c>
      <c r="AX5" s="153">
        <v>10087000</v>
      </c>
      <c r="AY5" s="153">
        <v>979000</v>
      </c>
      <c r="AZ5" s="153">
        <v>3704000</v>
      </c>
      <c r="BA5" s="153">
        <v>7819000</v>
      </c>
      <c r="BB5" s="153">
        <v>6262000</v>
      </c>
      <c r="BC5" s="153">
        <v>-2858000</v>
      </c>
      <c r="BD5" s="153">
        <v>4971000</v>
      </c>
      <c r="BE5" s="153">
        <v>6005000</v>
      </c>
      <c r="BF5" s="153">
        <v>8775000</v>
      </c>
      <c r="BG5" s="154"/>
      <c r="BH5" s="153">
        <v>5619580</v>
      </c>
      <c r="BI5" s="153">
        <v>11238010</v>
      </c>
      <c r="BJ5" s="153">
        <v>2126770</v>
      </c>
      <c r="BK5" s="153">
        <v>4852580</v>
      </c>
      <c r="BL5" s="153">
        <v>8967580</v>
      </c>
      <c r="BM5" s="153">
        <v>7412420</v>
      </c>
      <c r="BN5" s="153">
        <v>-1710000</v>
      </c>
      <c r="BO5" s="153">
        <v>6121000</v>
      </c>
      <c r="BP5" s="153">
        <v>7154000</v>
      </c>
      <c r="BQ5" s="153">
        <v>9925000</v>
      </c>
    </row>
    <row r="6" spans="1:73" s="144" customFormat="1" ht="12.15" customHeight="1" collapsed="1" x14ac:dyDescent="0.3">
      <c r="A6" s="152"/>
      <c r="B6" s="205" t="s">
        <v>197</v>
      </c>
      <c r="C6" s="205"/>
      <c r="D6" s="205"/>
      <c r="E6" s="153">
        <v>34999000</v>
      </c>
      <c r="F6" s="153">
        <v>43634000</v>
      </c>
      <c r="G6" s="153">
        <v>38749000</v>
      </c>
      <c r="H6" s="153">
        <v>51071000</v>
      </c>
      <c r="I6" s="153">
        <v>40260000</v>
      </c>
      <c r="J6" s="153">
        <v>40737000</v>
      </c>
      <c r="K6" s="153">
        <v>47596000</v>
      </c>
      <c r="L6" s="153">
        <v>49022000</v>
      </c>
      <c r="M6" s="153">
        <v>49500000</v>
      </c>
      <c r="N6" s="153">
        <v>51781000</v>
      </c>
      <c r="O6" s="153"/>
      <c r="P6" s="153">
        <v>4411000</v>
      </c>
      <c r="Q6" s="153">
        <v>6700000</v>
      </c>
      <c r="R6" s="153">
        <v>7299000</v>
      </c>
      <c r="S6" s="153">
        <v>5913000</v>
      </c>
      <c r="T6" s="153">
        <v>4142000</v>
      </c>
      <c r="U6" s="153">
        <v>4254000</v>
      </c>
      <c r="V6" s="153">
        <v>8740946.0644375011</v>
      </c>
      <c r="W6" s="153">
        <v>3889315.3548124991</v>
      </c>
      <c r="X6" s="153">
        <v>4052000</v>
      </c>
      <c r="Y6" s="153">
        <v>7494000</v>
      </c>
      <c r="Z6" s="153"/>
      <c r="AA6" s="153">
        <v>4411000</v>
      </c>
      <c r="AB6" s="153">
        <v>6700000</v>
      </c>
      <c r="AC6" s="153">
        <v>7299000</v>
      </c>
      <c r="AD6" s="153">
        <v>5913000</v>
      </c>
      <c r="AE6" s="153">
        <v>4142000</v>
      </c>
      <c r="AF6" s="153">
        <v>4254000</v>
      </c>
      <c r="AG6" s="153">
        <v>8740946.0644375011</v>
      </c>
      <c r="AH6" s="153">
        <v>3889315.3548124991</v>
      </c>
      <c r="AI6" s="153">
        <v>4052000</v>
      </c>
      <c r="AJ6" s="153">
        <v>7494000</v>
      </c>
      <c r="AK6" s="153"/>
      <c r="AL6" s="153">
        <v>2511000</v>
      </c>
      <c r="AM6" s="153">
        <v>4613000</v>
      </c>
      <c r="AN6" s="153">
        <v>5748000</v>
      </c>
      <c r="AO6" s="153">
        <v>4852000</v>
      </c>
      <c r="AP6" s="153">
        <v>3036000</v>
      </c>
      <c r="AQ6" s="153">
        <v>2179000</v>
      </c>
      <c r="AR6" s="153">
        <v>5898946.0644374993</v>
      </c>
      <c r="AS6" s="153">
        <v>2593315.354812501</v>
      </c>
      <c r="AT6" s="153">
        <v>2547000</v>
      </c>
      <c r="AU6" s="153">
        <v>5680000</v>
      </c>
      <c r="AV6" s="153"/>
      <c r="AW6" s="153">
        <v>1166531.2656000003</v>
      </c>
      <c r="AX6" s="153">
        <v>2583968.3043</v>
      </c>
      <c r="AY6" s="153">
        <v>3189981.8816999998</v>
      </c>
      <c r="AZ6" s="153">
        <v>3770773.4633999988</v>
      </c>
      <c r="BA6" s="153">
        <v>2230132.1034000004</v>
      </c>
      <c r="BB6" s="153">
        <v>241995.30379999988</v>
      </c>
      <c r="BC6" s="153">
        <v>5061823.8216700936</v>
      </c>
      <c r="BD6" s="153">
        <v>1532753.8711299039</v>
      </c>
      <c r="BE6" s="153">
        <v>2183174.9569000006</v>
      </c>
      <c r="BF6" s="153">
        <v>2928506.4841999998</v>
      </c>
      <c r="BG6" s="154"/>
      <c r="BH6" s="153">
        <v>1166531.2656000003</v>
      </c>
      <c r="BI6" s="153">
        <v>2583968.3043</v>
      </c>
      <c r="BJ6" s="153">
        <v>3189981.8816999998</v>
      </c>
      <c r="BK6" s="153">
        <v>3795883.4633999988</v>
      </c>
      <c r="BL6" s="153">
        <v>2230132.1034000004</v>
      </c>
      <c r="BM6" s="153">
        <v>241995.30379999988</v>
      </c>
      <c r="BN6" s="153">
        <v>5061823.8216700936</v>
      </c>
      <c r="BO6" s="153">
        <v>1534753.8711299039</v>
      </c>
      <c r="BP6" s="153">
        <v>2183174.9569000006</v>
      </c>
      <c r="BQ6" s="153">
        <v>2928506.4841999998</v>
      </c>
    </row>
    <row r="7" spans="1:73" s="155" customFormat="1" ht="12.15" customHeight="1" x14ac:dyDescent="0.3">
      <c r="B7" s="156"/>
      <c r="C7" s="156"/>
      <c r="D7" s="157" t="s">
        <v>495</v>
      </c>
      <c r="E7" s="158">
        <v>-13147000.000000002</v>
      </c>
      <c r="F7" s="158">
        <v>-10218999.999999879</v>
      </c>
      <c r="G7" s="158">
        <v>-18242000.000000119</v>
      </c>
      <c r="H7" s="158">
        <v>-11883999.999999998</v>
      </c>
      <c r="I7" s="158">
        <v>-9112000</v>
      </c>
      <c r="J7" s="158">
        <v>-13962000</v>
      </c>
      <c r="K7" s="158">
        <v>-10154000</v>
      </c>
      <c r="L7" s="158">
        <v>-13417000.000000238</v>
      </c>
      <c r="M7" s="158">
        <v>-12247000</v>
      </c>
      <c r="N7" s="158">
        <v>-14211000</v>
      </c>
      <c r="O7" s="158"/>
      <c r="P7" s="158">
        <v>-542000.00000000093</v>
      </c>
      <c r="Q7" s="158">
        <v>2274000.0000000065</v>
      </c>
      <c r="R7" s="158">
        <v>-3513000.0000000056</v>
      </c>
      <c r="S7" s="158">
        <v>-9374000.0000000149</v>
      </c>
      <c r="T7" s="158">
        <v>1108000</v>
      </c>
      <c r="U7" s="158">
        <v>-158000</v>
      </c>
      <c r="V7" s="158">
        <v>426053.93556250632</v>
      </c>
      <c r="W7" s="158">
        <v>-3050315.3548125033</v>
      </c>
      <c r="X7" s="158">
        <v>-44999.999999998137</v>
      </c>
      <c r="Y7" s="158">
        <v>-781000</v>
      </c>
      <c r="Z7" s="158"/>
      <c r="AA7" s="158">
        <v>-453000.00000000093</v>
      </c>
      <c r="AB7" s="158">
        <v>2363000.0000000065</v>
      </c>
      <c r="AC7" s="158">
        <v>-3035111.1111111166</v>
      </c>
      <c r="AD7" s="158">
        <v>-8700388.888888903</v>
      </c>
      <c r="AE7" s="158">
        <v>645000</v>
      </c>
      <c r="AF7" s="158">
        <v>483000</v>
      </c>
      <c r="AG7" s="158">
        <v>515053.93556250632</v>
      </c>
      <c r="AH7" s="158">
        <v>-2960315.3548125033</v>
      </c>
      <c r="AI7" s="158">
        <v>44000.000000001863</v>
      </c>
      <c r="AJ7" s="158">
        <v>-601000</v>
      </c>
      <c r="AK7" s="158"/>
      <c r="AL7" s="158">
        <v>-5764656</v>
      </c>
      <c r="AM7" s="158">
        <v>1749684.9900000058</v>
      </c>
      <c r="AN7" s="158">
        <v>-4255999.7500000037</v>
      </c>
      <c r="AO7" s="158">
        <v>-6388000.0000000149</v>
      </c>
      <c r="AP7" s="158">
        <v>1066000</v>
      </c>
      <c r="AQ7" s="158">
        <v>-1118000</v>
      </c>
      <c r="AR7" s="158">
        <v>44053.935562506318</v>
      </c>
      <c r="AS7" s="158">
        <v>-3510315.3548125029</v>
      </c>
      <c r="AT7" s="158">
        <v>-328000</v>
      </c>
      <c r="AU7" s="158">
        <v>-97000</v>
      </c>
      <c r="AV7" s="158"/>
      <c r="AW7" s="158">
        <v>-5670157.0582608683</v>
      </c>
      <c r="AX7" s="158">
        <v>1650982.2518999977</v>
      </c>
      <c r="AY7" s="158">
        <v>-3891103.2399999993</v>
      </c>
      <c r="AZ7" s="158">
        <v>-6449656.4419000195</v>
      </c>
      <c r="BA7" s="158">
        <v>1102764.3478260934</v>
      </c>
      <c r="BB7" s="158">
        <v>-1152773.6821739227</v>
      </c>
      <c r="BC7" s="158">
        <v>1080.2833885997534</v>
      </c>
      <c r="BD7" s="158">
        <v>-3448444.746863693</v>
      </c>
      <c r="BE7" s="158">
        <v>-330292.9768999964</v>
      </c>
      <c r="BF7" s="158">
        <v>-77974.653099998832</v>
      </c>
      <c r="BG7" s="159"/>
      <c r="BH7" s="158">
        <v>-5573752.2199999979</v>
      </c>
      <c r="BI7" s="158">
        <v>1771847.4099999955</v>
      </c>
      <c r="BJ7" s="158">
        <v>-4317513.4424999962</v>
      </c>
      <c r="BK7" s="158">
        <v>-9704848.9419000149</v>
      </c>
      <c r="BL7" s="158">
        <v>727644.34782609344</v>
      </c>
      <c r="BM7" s="158">
        <v>391346.31782607734</v>
      </c>
      <c r="BN7" s="158">
        <v>22080.283388599753</v>
      </c>
      <c r="BO7" s="158">
        <v>-3325444.746863693</v>
      </c>
      <c r="BP7" s="158">
        <v>-258292.9768999964</v>
      </c>
      <c r="BQ7" s="158">
        <v>67025.346900001168</v>
      </c>
    </row>
    <row r="8" spans="1:73" s="144" customFormat="1" ht="12.15" customHeight="1" x14ac:dyDescent="0.3">
      <c r="B8" s="199" t="s">
        <v>398</v>
      </c>
      <c r="C8" s="199"/>
      <c r="D8" s="199"/>
      <c r="E8" s="150">
        <v>1263800000</v>
      </c>
      <c r="F8" s="150">
        <v>1322900000</v>
      </c>
      <c r="G8" s="150">
        <v>1327800000</v>
      </c>
      <c r="H8" s="150">
        <v>1488200000</v>
      </c>
      <c r="I8" s="150">
        <v>1486100000</v>
      </c>
      <c r="J8" s="150">
        <v>1567200000</v>
      </c>
      <c r="K8" s="150">
        <v>1768600000</v>
      </c>
      <c r="L8" s="150">
        <v>1732500000</v>
      </c>
      <c r="M8" s="150">
        <v>1862500000</v>
      </c>
      <c r="N8" s="150">
        <v>1775800000</v>
      </c>
      <c r="O8" s="150"/>
      <c r="P8" s="150">
        <v>56800000</v>
      </c>
      <c r="Q8" s="150">
        <v>69800000</v>
      </c>
      <c r="R8" s="150">
        <v>74800000</v>
      </c>
      <c r="S8" s="150">
        <v>99700000.00000006</v>
      </c>
      <c r="T8" s="150">
        <v>105000000</v>
      </c>
      <c r="U8" s="150">
        <v>109400000</v>
      </c>
      <c r="V8" s="150">
        <v>135000000</v>
      </c>
      <c r="W8" s="150">
        <v>123300000</v>
      </c>
      <c r="X8" s="150">
        <v>126893000</v>
      </c>
      <c r="Y8" s="150">
        <v>160507000</v>
      </c>
      <c r="Z8" s="150"/>
      <c r="AA8" s="150">
        <v>118103675.906859</v>
      </c>
      <c r="AB8" s="150">
        <v>123554359.78979601</v>
      </c>
      <c r="AC8" s="150">
        <v>126526248.87667058</v>
      </c>
      <c r="AD8" s="150">
        <v>155249344.79937011</v>
      </c>
      <c r="AE8" s="150">
        <v>154312220.20517251</v>
      </c>
      <c r="AF8" s="150">
        <v>156731041.30351606</v>
      </c>
      <c r="AG8" s="150">
        <v>187652290.56420234</v>
      </c>
      <c r="AH8" s="150">
        <v>173837776.29983416</v>
      </c>
      <c r="AI8" s="150">
        <v>185705432.0755069</v>
      </c>
      <c r="AJ8" s="150">
        <v>207321763.9925445</v>
      </c>
      <c r="AK8" s="150"/>
      <c r="AL8" s="150">
        <v>32971321.062100019</v>
      </c>
      <c r="AM8" s="150">
        <v>45030678.937899992</v>
      </c>
      <c r="AN8" s="150">
        <v>44934999.99999997</v>
      </c>
      <c r="AO8" s="150">
        <v>65893000.000000134</v>
      </c>
      <c r="AP8" s="150">
        <v>60963000.00000003</v>
      </c>
      <c r="AQ8" s="150">
        <v>75223999.99999994</v>
      </c>
      <c r="AR8" s="150">
        <v>85285999.99999997</v>
      </c>
      <c r="AS8" s="150">
        <v>81994000.000000119</v>
      </c>
      <c r="AT8" s="150">
        <v>78333000</v>
      </c>
      <c r="AU8" s="150">
        <v>98429999.999999911</v>
      </c>
      <c r="AV8" s="150"/>
      <c r="AW8" s="150">
        <v>3352027.3055232703</v>
      </c>
      <c r="AX8" s="150">
        <v>5155191.3786056638</v>
      </c>
      <c r="AY8" s="150">
        <v>4273191.9182895515</v>
      </c>
      <c r="AZ8" s="150">
        <v>7869090.0883059762</v>
      </c>
      <c r="BA8" s="150">
        <v>5952207.6276554223</v>
      </c>
      <c r="BB8" s="150">
        <v>8857314.7288355976</v>
      </c>
      <c r="BC8" s="150">
        <v>8806254.9766053949</v>
      </c>
      <c r="BD8" s="150">
        <v>8712423.4037838895</v>
      </c>
      <c r="BE8" s="150">
        <v>7389284.4231224023</v>
      </c>
      <c r="BF8" s="150">
        <v>11876023.647179481</v>
      </c>
      <c r="BG8" s="151"/>
      <c r="BH8" s="150">
        <v>10631090.295895053</v>
      </c>
      <c r="BI8" s="150">
        <v>11319105.82552596</v>
      </c>
      <c r="BJ8" s="150">
        <v>10316918.244359711</v>
      </c>
      <c r="BK8" s="150">
        <v>14718032.055637958</v>
      </c>
      <c r="BL8" s="150">
        <v>11128723.828537922</v>
      </c>
      <c r="BM8" s="150">
        <v>13698780.87024603</v>
      </c>
      <c r="BN8" s="150">
        <v>14330324.10202745</v>
      </c>
      <c r="BO8" s="150">
        <v>14771843.562286522</v>
      </c>
      <c r="BP8" s="150">
        <v>14909355.978974175</v>
      </c>
      <c r="BQ8" s="150">
        <v>16833371.447291467</v>
      </c>
    </row>
    <row r="9" spans="1:73" s="144" customFormat="1" ht="12.15" customHeight="1" x14ac:dyDescent="0.3">
      <c r="B9" s="195" t="s">
        <v>482</v>
      </c>
      <c r="C9" s="195"/>
      <c r="D9" s="195"/>
      <c r="E9" s="160">
        <v>759908191.97610009</v>
      </c>
      <c r="F9" s="160">
        <v>773974079.66919982</v>
      </c>
      <c r="G9" s="160">
        <v>765809682.82670009</v>
      </c>
      <c r="H9" s="160">
        <v>885310051.95299995</v>
      </c>
      <c r="I9" s="160">
        <v>888804243.1983</v>
      </c>
      <c r="J9" s="160">
        <v>935449905.06440008</v>
      </c>
      <c r="K9" s="160">
        <v>1066891859.8773998</v>
      </c>
      <c r="L9" s="160">
        <v>998489337.60989988</v>
      </c>
      <c r="M9" s="160">
        <v>1112976989.2965</v>
      </c>
      <c r="N9" s="160">
        <v>995774161.69090009</v>
      </c>
      <c r="O9" s="160"/>
      <c r="P9" s="160">
        <v>52733426.518800005</v>
      </c>
      <c r="Q9" s="160">
        <v>53170361.634299994</v>
      </c>
      <c r="R9" s="160">
        <v>50707810.652100012</v>
      </c>
      <c r="S9" s="160">
        <v>69334136.71980001</v>
      </c>
      <c r="T9" s="160">
        <v>62884255.454099998</v>
      </c>
      <c r="U9" s="160">
        <v>63016636.185499996</v>
      </c>
      <c r="V9" s="160">
        <v>75943784.221200004</v>
      </c>
      <c r="W9" s="160">
        <v>72032917.689200029</v>
      </c>
      <c r="X9" s="160">
        <v>77710252.649099991</v>
      </c>
      <c r="Y9" s="160">
        <v>76841471.936499998</v>
      </c>
      <c r="Z9" s="160"/>
      <c r="AA9" s="160">
        <v>56373425.070060484</v>
      </c>
      <c r="AB9" s="160">
        <v>57451517.063887917</v>
      </c>
      <c r="AC9" s="160">
        <v>54447627.928571142</v>
      </c>
      <c r="AD9" s="160">
        <v>74626498.962456405</v>
      </c>
      <c r="AE9" s="160">
        <v>69610473.663123056</v>
      </c>
      <c r="AF9" s="160">
        <v>69441391.727320328</v>
      </c>
      <c r="AG9" s="160">
        <v>83105410.707074538</v>
      </c>
      <c r="AH9" s="160">
        <v>78414439.921212688</v>
      </c>
      <c r="AI9" s="160">
        <v>84147717.862040594</v>
      </c>
      <c r="AJ9" s="160">
        <v>83296847.435724154</v>
      </c>
      <c r="AK9" s="160"/>
      <c r="AL9" s="160">
        <v>34345845.837900005</v>
      </c>
      <c r="AM9" s="160">
        <v>34687108.949299984</v>
      </c>
      <c r="AN9" s="160">
        <v>31351500.496000022</v>
      </c>
      <c r="AO9" s="160">
        <v>44622358.29179997</v>
      </c>
      <c r="AP9" s="160">
        <v>39895166.818200007</v>
      </c>
      <c r="AQ9" s="160">
        <v>39682481.847699985</v>
      </c>
      <c r="AR9" s="160">
        <v>49026859.628900006</v>
      </c>
      <c r="AS9" s="160">
        <v>51907383.705200002</v>
      </c>
      <c r="AT9" s="160">
        <v>49169004.410699993</v>
      </c>
      <c r="AU9" s="160">
        <v>48342710.247699991</v>
      </c>
      <c r="AV9" s="160"/>
      <c r="AW9" s="160">
        <v>4339318.3631626833</v>
      </c>
      <c r="AX9" s="160">
        <v>4293513.7736314535</v>
      </c>
      <c r="AY9" s="160">
        <v>3876789.9038686398</v>
      </c>
      <c r="AZ9" s="160">
        <v>5498629.2677373141</v>
      </c>
      <c r="BA9" s="160">
        <v>4814369.3792402502</v>
      </c>
      <c r="BB9" s="160">
        <v>4662835.1565809697</v>
      </c>
      <c r="BC9" s="160">
        <v>5763528.2027641945</v>
      </c>
      <c r="BD9" s="160">
        <v>6185929.0603512544</v>
      </c>
      <c r="BE9" s="160">
        <v>5636167.3691253103</v>
      </c>
      <c r="BF9" s="160">
        <v>5679315.7497248445</v>
      </c>
      <c r="BG9" s="151"/>
      <c r="BH9" s="160">
        <v>5025176.5439204695</v>
      </c>
      <c r="BI9" s="160">
        <v>5310002.2989981947</v>
      </c>
      <c r="BJ9" s="160">
        <v>4841869.9856040953</v>
      </c>
      <c r="BK9" s="160">
        <v>6562281.7893158896</v>
      </c>
      <c r="BL9" s="160">
        <v>5602516.4768094178</v>
      </c>
      <c r="BM9" s="160">
        <v>5514801.1668134574</v>
      </c>
      <c r="BN9" s="160">
        <v>6683084.8433060125</v>
      </c>
      <c r="BO9" s="160">
        <v>6831457.2018222027</v>
      </c>
      <c r="BP9" s="160">
        <v>6073807.5650130995</v>
      </c>
      <c r="BQ9" s="160">
        <v>6682624.092813246</v>
      </c>
    </row>
    <row r="10" spans="1:73" s="144" customFormat="1" ht="12.15" customHeight="1" x14ac:dyDescent="0.3">
      <c r="B10" s="195" t="s">
        <v>483</v>
      </c>
      <c r="C10" s="195"/>
      <c r="D10" s="195"/>
      <c r="E10" s="160">
        <v>236243311.3242</v>
      </c>
      <c r="F10" s="160">
        <v>256256988.97399995</v>
      </c>
      <c r="G10" s="160">
        <v>264383788.89820006</v>
      </c>
      <c r="H10" s="160">
        <v>273324709.95359993</v>
      </c>
      <c r="I10" s="160">
        <v>271624574.99339998</v>
      </c>
      <c r="J10" s="160">
        <v>293085763.96860003</v>
      </c>
      <c r="K10" s="160">
        <v>337158171.43019998</v>
      </c>
      <c r="L10" s="160">
        <v>349840772.05780005</v>
      </c>
      <c r="M10" s="160">
        <v>339162772.1663</v>
      </c>
      <c r="N10" s="160">
        <v>351437968.44269997</v>
      </c>
      <c r="O10" s="160"/>
      <c r="P10" s="160">
        <v>25638257.418900002</v>
      </c>
      <c r="Q10" s="160">
        <v>29089081.482799996</v>
      </c>
      <c r="R10" s="160">
        <v>28269706.46470001</v>
      </c>
      <c r="S10" s="160">
        <v>31698428.133599993</v>
      </c>
      <c r="T10" s="160">
        <v>31735307.646299999</v>
      </c>
      <c r="U10" s="160">
        <v>30437457.000000004</v>
      </c>
      <c r="V10" s="160">
        <v>35671641.792999998</v>
      </c>
      <c r="W10" s="160">
        <v>33826256.860699996</v>
      </c>
      <c r="X10" s="160">
        <v>34714809.623300001</v>
      </c>
      <c r="Y10" s="160">
        <v>42058373.506999999</v>
      </c>
      <c r="Z10" s="160"/>
      <c r="AA10" s="160">
        <v>31808108.979600001</v>
      </c>
      <c r="AB10" s="160">
        <v>35658794.376100004</v>
      </c>
      <c r="AC10" s="160">
        <v>35465706.829099998</v>
      </c>
      <c r="AD10" s="160">
        <v>38183396.740200013</v>
      </c>
      <c r="AE10" s="160">
        <v>37844798.866799995</v>
      </c>
      <c r="AF10" s="160">
        <v>37852031.065000013</v>
      </c>
      <c r="AG10" s="160">
        <v>45460698.051199988</v>
      </c>
      <c r="AH10" s="160">
        <v>43709487.517000005</v>
      </c>
      <c r="AI10" s="160">
        <v>41327344.345200002</v>
      </c>
      <c r="AJ10" s="160">
        <v>49540962.501599997</v>
      </c>
      <c r="AK10" s="160"/>
      <c r="AL10" s="160">
        <v>19614097.026300002</v>
      </c>
      <c r="AM10" s="160">
        <v>24685802.793299999</v>
      </c>
      <c r="AN10" s="160">
        <v>22487454.282000002</v>
      </c>
      <c r="AO10" s="160">
        <v>22962035.048399996</v>
      </c>
      <c r="AP10" s="160">
        <v>24698989.584299996</v>
      </c>
      <c r="AQ10" s="160">
        <v>23065808.735400006</v>
      </c>
      <c r="AR10" s="160">
        <v>25986436.522599995</v>
      </c>
      <c r="AS10" s="160">
        <v>22854916.557700008</v>
      </c>
      <c r="AT10" s="160">
        <v>27950629.566799998</v>
      </c>
      <c r="AU10" s="160">
        <v>27243542.475700006</v>
      </c>
      <c r="AV10" s="160"/>
      <c r="AW10" s="160">
        <v>1923780.6802083838</v>
      </c>
      <c r="AX10" s="160">
        <v>2569075.4793095207</v>
      </c>
      <c r="AY10" s="160">
        <v>2250208.0411145296</v>
      </c>
      <c r="AZ10" s="160">
        <v>2055315.5326215161</v>
      </c>
      <c r="BA10" s="160">
        <v>2363685.4084699135</v>
      </c>
      <c r="BB10" s="160">
        <v>2057419.9281777684</v>
      </c>
      <c r="BC10" s="160">
        <v>2289718.7323342925</v>
      </c>
      <c r="BD10" s="160">
        <v>2062692.3743355097</v>
      </c>
      <c r="BE10" s="160">
        <v>2586290.3281821595</v>
      </c>
      <c r="BF10" s="160">
        <v>2744020.4002556629</v>
      </c>
      <c r="BG10" s="151"/>
      <c r="BH10" s="160">
        <v>2513230.4409398315</v>
      </c>
      <c r="BI10" s="160">
        <v>3196527.9571340475</v>
      </c>
      <c r="BJ10" s="160">
        <v>2942704.4352624835</v>
      </c>
      <c r="BK10" s="160">
        <v>2633755.9384868052</v>
      </c>
      <c r="BL10" s="160">
        <v>2882327.8650436094</v>
      </c>
      <c r="BM10" s="160">
        <v>2553219.032422062</v>
      </c>
      <c r="BN10" s="160">
        <v>3153635.2769138562</v>
      </c>
      <c r="BO10" s="160">
        <v>3220244.8801349262</v>
      </c>
      <c r="BP10" s="160">
        <v>3479181.7738646232</v>
      </c>
      <c r="BQ10" s="160">
        <v>3855995.7864630278</v>
      </c>
    </row>
    <row r="11" spans="1:73" s="144" customFormat="1" ht="12.15" customHeight="1" x14ac:dyDescent="0.3">
      <c r="B11" s="195" t="s">
        <v>484</v>
      </c>
      <c r="C11" s="195"/>
      <c r="D11" s="195"/>
      <c r="E11" s="160">
        <v>240546283.03320003</v>
      </c>
      <c r="F11" s="160">
        <v>263261260.52209997</v>
      </c>
      <c r="G11" s="160">
        <v>268479678.07150006</v>
      </c>
      <c r="H11" s="160">
        <v>277241569.94819999</v>
      </c>
      <c r="I11" s="160">
        <v>290482663.99290001</v>
      </c>
      <c r="J11" s="160">
        <v>302516301.85099995</v>
      </c>
      <c r="K11" s="160">
        <v>325231382.61210001</v>
      </c>
      <c r="L11" s="160">
        <v>333644223.84399998</v>
      </c>
      <c r="M11" s="160">
        <v>361295009.68449998</v>
      </c>
      <c r="N11" s="160">
        <v>377032101.32889998</v>
      </c>
      <c r="O11" s="160"/>
      <c r="P11" s="160">
        <v>17547315.339299999</v>
      </c>
      <c r="Q11" s="160">
        <v>17810254.845600002</v>
      </c>
      <c r="R11" s="160">
        <v>24342058.938299999</v>
      </c>
      <c r="S11" s="160">
        <v>27176939.101799995</v>
      </c>
      <c r="T11" s="160">
        <v>32325450.451499999</v>
      </c>
      <c r="U11" s="160">
        <v>37104407.291899994</v>
      </c>
      <c r="V11" s="160">
        <v>45640974.257200003</v>
      </c>
      <c r="W11" s="160">
        <v>37138056.149400011</v>
      </c>
      <c r="X11" s="160">
        <v>42867741.691399999</v>
      </c>
      <c r="Y11" s="160">
        <v>54129229.504599996</v>
      </c>
      <c r="Z11" s="160"/>
      <c r="AA11" s="160">
        <v>29202608.787299998</v>
      </c>
      <c r="AB11" s="160">
        <v>30448114.2777</v>
      </c>
      <c r="AC11" s="160">
        <v>35733781.213800013</v>
      </c>
      <c r="AD11" s="160">
        <v>39384488.446199976</v>
      </c>
      <c r="AE11" s="160">
        <v>43314968.714999996</v>
      </c>
      <c r="AF11" s="160">
        <v>47241261.980699994</v>
      </c>
      <c r="AG11" s="160">
        <v>56907812.877900012</v>
      </c>
      <c r="AH11" s="160">
        <v>47343498.476400025</v>
      </c>
      <c r="AI11" s="160">
        <v>54983405.792599998</v>
      </c>
      <c r="AJ11" s="160">
        <v>69230625.977799982</v>
      </c>
      <c r="AK11" s="160"/>
      <c r="AL11" s="160">
        <v>10798087.2729</v>
      </c>
      <c r="AM11" s="160">
        <v>6741688.7599000037</v>
      </c>
      <c r="AN11" s="160">
        <v>18630461.961199999</v>
      </c>
      <c r="AO11" s="160">
        <v>16616487.980999991</v>
      </c>
      <c r="AP11" s="160">
        <v>20129165.810699999</v>
      </c>
      <c r="AQ11" s="160">
        <v>24156931.845099993</v>
      </c>
      <c r="AR11" s="160">
        <v>31109774.737300001</v>
      </c>
      <c r="AS11" s="160">
        <v>26315044.606899999</v>
      </c>
      <c r="AT11" s="160">
        <v>25675949.547799997</v>
      </c>
      <c r="AU11" s="160">
        <v>35771551.276200004</v>
      </c>
      <c r="AV11" s="160"/>
      <c r="AW11" s="160">
        <v>1364406.989535257</v>
      </c>
      <c r="AX11" s="160">
        <v>809498.19435668061</v>
      </c>
      <c r="AY11" s="160">
        <v>2350251.5066784723</v>
      </c>
      <c r="AZ11" s="160">
        <v>2062352.5055048803</v>
      </c>
      <c r="BA11" s="160">
        <v>2488614.1402536524</v>
      </c>
      <c r="BB11" s="160">
        <v>2931081.5137187992</v>
      </c>
      <c r="BC11" s="160">
        <v>3749456.179890634</v>
      </c>
      <c r="BD11" s="160">
        <v>3146533.3938466697</v>
      </c>
      <c r="BE11" s="160">
        <v>3097616.3535121772</v>
      </c>
      <c r="BF11" s="160">
        <v>4356791.7040913831</v>
      </c>
      <c r="BG11" s="151"/>
      <c r="BH11" s="160">
        <v>2633408.463915464</v>
      </c>
      <c r="BI11" s="160">
        <v>2219936.3653837065</v>
      </c>
      <c r="BJ11" s="160">
        <v>3460949.1488542105</v>
      </c>
      <c r="BK11" s="160">
        <v>3299279.4872710905</v>
      </c>
      <c r="BL11" s="160">
        <v>3586421.6609919593</v>
      </c>
      <c r="BM11" s="160">
        <v>3909014.4638981428</v>
      </c>
      <c r="BN11" s="160">
        <v>4857969.5461296849</v>
      </c>
      <c r="BO11" s="160">
        <v>4359635.2986436505</v>
      </c>
      <c r="BP11" s="160">
        <v>4297431.6130042449</v>
      </c>
      <c r="BQ11" s="160">
        <v>6355257.1728324145</v>
      </c>
    </row>
    <row r="12" spans="1:73" s="144" customFormat="1" ht="12.15" customHeight="1" x14ac:dyDescent="0.3">
      <c r="B12" s="196" t="s">
        <v>197</v>
      </c>
      <c r="C12" s="196" t="s">
        <v>197</v>
      </c>
      <c r="D12" s="196" t="s">
        <v>197</v>
      </c>
      <c r="E12" s="161">
        <v>30456230.4663</v>
      </c>
      <c r="F12" s="161">
        <v>34170665.012500003</v>
      </c>
      <c r="G12" s="161">
        <v>35429226.119600013</v>
      </c>
      <c r="H12" s="161">
        <v>55847848.776599988</v>
      </c>
      <c r="I12" s="161">
        <v>42059023.770599999</v>
      </c>
      <c r="J12" s="161">
        <v>42203679.7698</v>
      </c>
      <c r="K12" s="161">
        <v>45579125.5286</v>
      </c>
      <c r="L12" s="161">
        <v>54229560.630999975</v>
      </c>
      <c r="M12" s="161">
        <v>57106440.476999998</v>
      </c>
      <c r="N12" s="161">
        <v>61437370.340399995</v>
      </c>
      <c r="O12" s="161"/>
      <c r="P12" s="161">
        <v>491284.17150000017</v>
      </c>
      <c r="Q12" s="161">
        <v>-431457.48760000011</v>
      </c>
      <c r="R12" s="161">
        <v>1199975.3893000004</v>
      </c>
      <c r="S12" s="161">
        <v>1823136.901800001</v>
      </c>
      <c r="T12" s="161">
        <v>2701038.2237999998</v>
      </c>
      <c r="U12" s="161">
        <v>1684324.8814000003</v>
      </c>
      <c r="V12" s="161">
        <v>1051931.6013000011</v>
      </c>
      <c r="W12" s="161">
        <v>3415322.1434999984</v>
      </c>
      <c r="X12" s="161">
        <v>3579628.0299</v>
      </c>
      <c r="Y12" s="161">
        <v>3924366.5078999992</v>
      </c>
      <c r="Z12" s="161"/>
      <c r="AA12" s="161">
        <v>786054.67440000037</v>
      </c>
      <c r="AB12" s="161">
        <v>-113884.28470000019</v>
      </c>
      <c r="AC12" s="161">
        <v>912396.52389999945</v>
      </c>
      <c r="AD12" s="161">
        <v>3085152.8575122021</v>
      </c>
      <c r="AE12" s="161">
        <v>3503818.9708595267</v>
      </c>
      <c r="AF12" s="161">
        <v>2472363.8248722032</v>
      </c>
      <c r="AG12" s="161">
        <v>1899161.0925233951</v>
      </c>
      <c r="AH12" s="161">
        <v>4448823.3567505376</v>
      </c>
      <c r="AI12" s="161">
        <v>5236378.7772436123</v>
      </c>
      <c r="AJ12" s="161">
        <v>5230439.0332236383</v>
      </c>
      <c r="AK12" s="161"/>
      <c r="AL12" s="161">
        <v>189737.33520000055</v>
      </c>
      <c r="AM12" s="161">
        <v>3164076.1799000017</v>
      </c>
      <c r="AN12" s="161">
        <v>-3118269.7847000062</v>
      </c>
      <c r="AO12" s="161">
        <v>6622274.694600001</v>
      </c>
      <c r="AP12" s="161">
        <v>-4176395.2368000001</v>
      </c>
      <c r="AQ12" s="161">
        <v>6702910.6590000018</v>
      </c>
      <c r="AR12" s="161">
        <v>-2263184.9147845134</v>
      </c>
      <c r="AS12" s="161">
        <v>-674484.24279250205</v>
      </c>
      <c r="AT12" s="161">
        <v>2743622.0058569871</v>
      </c>
      <c r="AU12" s="161">
        <v>-1356149.6221939735</v>
      </c>
      <c r="AV12" s="161"/>
      <c r="AW12" s="161">
        <v>49115.613638420589</v>
      </c>
      <c r="AX12" s="161">
        <v>837837.45070630033</v>
      </c>
      <c r="AY12" s="161">
        <v>-829839.9112554621</v>
      </c>
      <c r="AZ12" s="161">
        <v>1694267.9901129156</v>
      </c>
      <c r="BA12" s="161">
        <v>-1127044.3324300591</v>
      </c>
      <c r="BB12" s="161">
        <v>1650469.0643097982</v>
      </c>
      <c r="BC12" s="161">
        <v>-606090.01496081986</v>
      </c>
      <c r="BD12" s="161">
        <v>-250541.54852438718</v>
      </c>
      <c r="BE12" s="161">
        <v>645996.93831495941</v>
      </c>
      <c r="BF12" s="161">
        <v>-392510.36594864167</v>
      </c>
      <c r="BG12" s="162"/>
      <c r="BH12" s="161">
        <v>115588.35760076623</v>
      </c>
      <c r="BI12" s="161">
        <v>916192.40389153827</v>
      </c>
      <c r="BJ12" s="161">
        <v>-913853.87770232186</v>
      </c>
      <c r="BK12" s="161">
        <v>2247552.8519213088</v>
      </c>
      <c r="BL12" s="161">
        <v>-968069.86507816706</v>
      </c>
      <c r="BM12" s="161">
        <v>1803542.1545592351</v>
      </c>
      <c r="BN12" s="161">
        <v>-443239.29208263196</v>
      </c>
      <c r="BO12" s="161">
        <v>380641.19270431623</v>
      </c>
      <c r="BP12" s="161">
        <v>1065695.8280259958</v>
      </c>
      <c r="BQ12" s="161">
        <v>-107879.85803215858</v>
      </c>
    </row>
    <row r="13" spans="1:73" s="144" customFormat="1" ht="12.15" customHeight="1" x14ac:dyDescent="0.3">
      <c r="B13" s="201" t="s">
        <v>495</v>
      </c>
      <c r="C13" s="201" t="s">
        <v>495</v>
      </c>
      <c r="D13" s="201" t="s">
        <v>495</v>
      </c>
      <c r="E13" s="163">
        <v>-3354016.7998002097</v>
      </c>
      <c r="F13" s="163">
        <v>-4762994.1777994381</v>
      </c>
      <c r="G13" s="163">
        <v>-6302375.9160007164</v>
      </c>
      <c r="H13" s="163">
        <v>-3524180.6313994443</v>
      </c>
      <c r="I13" s="163">
        <v>-6870505.9551997967</v>
      </c>
      <c r="J13" s="163">
        <v>-6055650.6538001448</v>
      </c>
      <c r="K13" s="163">
        <v>-6260539.448300492</v>
      </c>
      <c r="L13" s="163">
        <v>-3703894.1426995657</v>
      </c>
      <c r="M13" s="163">
        <v>-8041211.6243003402</v>
      </c>
      <c r="N13" s="163">
        <v>-9881601.8029001076</v>
      </c>
      <c r="O13" s="163"/>
      <c r="P13" s="163">
        <v>-39610283.448499985</v>
      </c>
      <c r="Q13" s="163">
        <v>-29838240.475099988</v>
      </c>
      <c r="R13" s="163">
        <v>-29719551.444400065</v>
      </c>
      <c r="S13" s="163">
        <v>-30332640.856999896</v>
      </c>
      <c r="T13" s="163">
        <v>-24646051.775699988</v>
      </c>
      <c r="U13" s="163">
        <v>-22842825.358799994</v>
      </c>
      <c r="V13" s="163">
        <v>-23308331.87270005</v>
      </c>
      <c r="W13" s="163">
        <v>-23112552.842799962</v>
      </c>
      <c r="X13" s="163">
        <v>-31979431.993699975</v>
      </c>
      <c r="Y13" s="163">
        <v>-16446441.456000052</v>
      </c>
      <c r="Z13" s="163"/>
      <c r="AA13" s="163">
        <v>-66521.604501491034</v>
      </c>
      <c r="AB13" s="163">
        <v>109818.35680811078</v>
      </c>
      <c r="AC13" s="163">
        <v>-33263.61870059176</v>
      </c>
      <c r="AD13" s="163">
        <v>-30192.206998466878</v>
      </c>
      <c r="AE13" s="163">
        <v>38159.989389926195</v>
      </c>
      <c r="AF13" s="163">
        <v>-276007.29437642673</v>
      </c>
      <c r="AG13" s="163">
        <v>279207.83550437668</v>
      </c>
      <c r="AH13" s="163">
        <v>-78472.971529245377</v>
      </c>
      <c r="AI13" s="163">
        <v>10585.298422645579</v>
      </c>
      <c r="AJ13" s="163">
        <v>22889.044196780611</v>
      </c>
      <c r="AK13" s="163"/>
      <c r="AL13" s="163">
        <v>-31976446.410199989</v>
      </c>
      <c r="AM13" s="163">
        <v>-24247997.744499993</v>
      </c>
      <c r="AN13" s="163">
        <v>-24416146.954500061</v>
      </c>
      <c r="AO13" s="163">
        <v>-24930156.015799861</v>
      </c>
      <c r="AP13" s="163">
        <v>-19583926.976399992</v>
      </c>
      <c r="AQ13" s="163">
        <v>-18384133.087199997</v>
      </c>
      <c r="AR13" s="163">
        <v>-18573885.97401553</v>
      </c>
      <c r="AS13" s="163">
        <v>-18408860.627007406</v>
      </c>
      <c r="AT13" s="163">
        <v>-27206205.531156968</v>
      </c>
      <c r="AU13" s="163">
        <v>-11571654.377406072</v>
      </c>
      <c r="AV13" s="163"/>
      <c r="AW13" s="163">
        <v>-4324594.3410214745</v>
      </c>
      <c r="AX13" s="163">
        <v>-3354733.5193982907</v>
      </c>
      <c r="AY13" s="163">
        <v>-3374217.6221166216</v>
      </c>
      <c r="AZ13" s="163">
        <v>-3441475.2076706681</v>
      </c>
      <c r="BA13" s="163">
        <v>-2587416.9678783342</v>
      </c>
      <c r="BB13" s="163">
        <v>-2444490.9339517355</v>
      </c>
      <c r="BC13" s="163">
        <v>-2390358.1234229151</v>
      </c>
      <c r="BD13" s="163">
        <v>-2432189.8762251604</v>
      </c>
      <c r="BE13" s="163">
        <v>-4576786.5660122046</v>
      </c>
      <c r="BF13" s="163">
        <v>-511593.84094376676</v>
      </c>
      <c r="BG13" s="162"/>
      <c r="BH13" s="163">
        <v>343686.48951852403</v>
      </c>
      <c r="BI13" s="163">
        <v>-323553.19988153124</v>
      </c>
      <c r="BJ13" s="163">
        <v>-14751.447658758145</v>
      </c>
      <c r="BK13" s="163">
        <v>-24838.011357138806</v>
      </c>
      <c r="BL13" s="163">
        <v>25527.690771103735</v>
      </c>
      <c r="BM13" s="163">
        <v>-81795.947446861916</v>
      </c>
      <c r="BN13" s="163">
        <v>78873.727760524984</v>
      </c>
      <c r="BO13" s="163">
        <v>-20135.011018590783</v>
      </c>
      <c r="BP13" s="163">
        <v>-6760.8009337892145</v>
      </c>
      <c r="BQ13" s="163">
        <v>47374.253214944758</v>
      </c>
    </row>
    <row r="14" spans="1:73" s="144" customFormat="1" ht="12.15" customHeight="1" x14ac:dyDescent="0.3">
      <c r="B14" s="199" t="s">
        <v>397</v>
      </c>
      <c r="C14" s="199" t="s">
        <v>397</v>
      </c>
      <c r="D14" s="199" t="s">
        <v>397</v>
      </c>
      <c r="E14" s="164">
        <v>573999999.99999988</v>
      </c>
      <c r="F14" s="164">
        <v>644300000.00000012</v>
      </c>
      <c r="G14" s="164">
        <v>586800000.00000012</v>
      </c>
      <c r="H14" s="164">
        <v>787100000.00000012</v>
      </c>
      <c r="I14" s="164">
        <v>673600000</v>
      </c>
      <c r="J14" s="164">
        <v>672600000</v>
      </c>
      <c r="K14" s="164">
        <v>686600000</v>
      </c>
      <c r="L14" s="164">
        <v>896600000</v>
      </c>
      <c r="M14" s="164">
        <v>754200000</v>
      </c>
      <c r="N14" s="164">
        <v>749300000</v>
      </c>
      <c r="O14" s="164"/>
      <c r="P14" s="164">
        <v>54300000</v>
      </c>
      <c r="Q14" s="164">
        <v>69600000</v>
      </c>
      <c r="R14" s="164">
        <v>58900000</v>
      </c>
      <c r="S14" s="164">
        <v>91100000</v>
      </c>
      <c r="T14" s="164">
        <v>76400000</v>
      </c>
      <c r="U14" s="164">
        <v>74400000</v>
      </c>
      <c r="V14" s="164">
        <v>88200000</v>
      </c>
      <c r="W14" s="164">
        <v>110900000</v>
      </c>
      <c r="X14" s="164">
        <v>81226000</v>
      </c>
      <c r="Y14" s="164">
        <v>91374000</v>
      </c>
      <c r="Z14" s="164"/>
      <c r="AA14" s="164">
        <v>56814525.931985103</v>
      </c>
      <c r="AB14" s="164">
        <v>72236627.197282881</v>
      </c>
      <c r="AC14" s="164">
        <v>61466614.831083603</v>
      </c>
      <c r="AD14" s="164">
        <v>94887053.901177943</v>
      </c>
      <c r="AE14" s="164">
        <v>79377654.766932264</v>
      </c>
      <c r="AF14" s="164">
        <v>77439419.685021445</v>
      </c>
      <c r="AG14" s="164">
        <v>91055961.963337824</v>
      </c>
      <c r="AH14" s="164">
        <v>113727757.87353592</v>
      </c>
      <c r="AI14" s="164">
        <v>84701068.108135507</v>
      </c>
      <c r="AJ14" s="164">
        <v>95545821.756537631</v>
      </c>
      <c r="AK14" s="164"/>
      <c r="AL14" s="164">
        <v>43133755.199999988</v>
      </c>
      <c r="AM14" s="164">
        <v>59333215.810000032</v>
      </c>
      <c r="AN14" s="164">
        <v>52325999.75</v>
      </c>
      <c r="AO14" s="164">
        <v>80653999.99999994</v>
      </c>
      <c r="AP14" s="164">
        <v>60158000.000000007</v>
      </c>
      <c r="AQ14" s="164">
        <v>57529999.999999963</v>
      </c>
      <c r="AR14" s="164">
        <v>70683000</v>
      </c>
      <c r="AS14" s="164">
        <v>92296000.000000089</v>
      </c>
      <c r="AT14" s="164">
        <v>66207999.999999985</v>
      </c>
      <c r="AU14" s="164">
        <v>73696000.000000015</v>
      </c>
      <c r="AV14" s="164"/>
      <c r="AW14" s="164">
        <v>26347970.542211816</v>
      </c>
      <c r="AX14" s="164">
        <v>38140689.117815584</v>
      </c>
      <c r="AY14" s="164">
        <v>31806986.392250776</v>
      </c>
      <c r="AZ14" s="164">
        <v>53254700.860099748</v>
      </c>
      <c r="BA14" s="164">
        <v>38299910.41092436</v>
      </c>
      <c r="BB14" s="164">
        <v>36649428.238800824</v>
      </c>
      <c r="BC14" s="164">
        <v>45006931.672852024</v>
      </c>
      <c r="BD14" s="164">
        <v>55606179.990225285</v>
      </c>
      <c r="BE14" s="164">
        <v>42684483.162451811</v>
      </c>
      <c r="BF14" s="164">
        <v>46497243.693430163</v>
      </c>
      <c r="BG14" s="162"/>
      <c r="BH14" s="164">
        <v>27943842.027688343</v>
      </c>
      <c r="BI14" s="164">
        <v>40172958.657963336</v>
      </c>
      <c r="BJ14" s="164">
        <v>33123653.548053708</v>
      </c>
      <c r="BK14" s="164">
        <v>50123545.189165786</v>
      </c>
      <c r="BL14" s="164">
        <v>40129677.908297494</v>
      </c>
      <c r="BM14" s="164">
        <v>37927365.325463742</v>
      </c>
      <c r="BN14" s="164">
        <v>47944271.179621756</v>
      </c>
      <c r="BO14" s="164">
        <v>58054957.153101936</v>
      </c>
      <c r="BP14" s="164">
        <v>44877430.241695717</v>
      </c>
      <c r="BQ14" s="164">
        <v>49169205.40366675</v>
      </c>
    </row>
    <row r="15" spans="1:73" s="144" customFormat="1" ht="12.15" customHeight="1" x14ac:dyDescent="0.3">
      <c r="B15" s="165"/>
      <c r="C15" s="195" t="s">
        <v>496</v>
      </c>
      <c r="D15" s="195" t="s">
        <v>496</v>
      </c>
      <c r="E15" s="166">
        <v>272268722.39999998</v>
      </c>
      <c r="F15" s="166">
        <v>306810471.44999993</v>
      </c>
      <c r="G15" s="166">
        <v>278464465.40799999</v>
      </c>
      <c r="H15" s="166">
        <v>355493822.4683001</v>
      </c>
      <c r="I15" s="166">
        <v>319965093.51839995</v>
      </c>
      <c r="J15" s="166">
        <v>315722979.10670006</v>
      </c>
      <c r="K15" s="166">
        <v>295402297.25380003</v>
      </c>
      <c r="L15" s="166">
        <v>403211812.58190012</v>
      </c>
      <c r="M15" s="166">
        <v>321336321.90310001</v>
      </c>
      <c r="N15" s="166">
        <v>320868428.09689999</v>
      </c>
      <c r="O15" s="166"/>
      <c r="P15" s="166">
        <v>32716872</v>
      </c>
      <c r="Q15" s="166">
        <v>39714131.25</v>
      </c>
      <c r="R15" s="166">
        <v>35683895.470399991</v>
      </c>
      <c r="S15" s="166">
        <v>52965473.621300027</v>
      </c>
      <c r="T15" s="166">
        <v>44882273.151900001</v>
      </c>
      <c r="U15" s="166">
        <v>44591829.68590001</v>
      </c>
      <c r="V15" s="166">
        <v>48198238.283900015</v>
      </c>
      <c r="W15" s="166">
        <v>60006358.038199984</v>
      </c>
      <c r="X15" s="166">
        <v>46771881.421300001</v>
      </c>
      <c r="Y15" s="166">
        <v>49114706.078699999</v>
      </c>
      <c r="Z15" s="166"/>
      <c r="AA15" s="166">
        <v>33180516.388923652</v>
      </c>
      <c r="AB15" s="166">
        <v>40200795.799435221</v>
      </c>
      <c r="AC15" s="166">
        <v>36165351.496535234</v>
      </c>
      <c r="AD15" s="166">
        <v>54572172.296503387</v>
      </c>
      <c r="AE15" s="166">
        <v>45681274.262819506</v>
      </c>
      <c r="AF15" s="166">
        <v>45310689.798569612</v>
      </c>
      <c r="AG15" s="166">
        <v>49104832.505120598</v>
      </c>
      <c r="AH15" s="166">
        <v>60710351.92410969</v>
      </c>
      <c r="AI15" s="166">
        <v>47631086.297451347</v>
      </c>
      <c r="AJ15" s="166">
        <v>49900938.032402784</v>
      </c>
      <c r="AK15" s="166"/>
      <c r="AL15" s="166">
        <v>24251433.599999998</v>
      </c>
      <c r="AM15" s="166">
        <v>30034723.650000002</v>
      </c>
      <c r="AN15" s="166">
        <v>28818292.0064</v>
      </c>
      <c r="AO15" s="166">
        <v>49498521.029500008</v>
      </c>
      <c r="AP15" s="166">
        <v>35216446.060200006</v>
      </c>
      <c r="AQ15" s="166">
        <v>35347429.924600005</v>
      </c>
      <c r="AR15" s="166">
        <v>37607556.938599989</v>
      </c>
      <c r="AS15" s="166">
        <v>50146177.791500017</v>
      </c>
      <c r="AT15" s="166">
        <v>36273596.541699998</v>
      </c>
      <c r="AU15" s="166">
        <v>40848709.708300002</v>
      </c>
      <c r="AV15" s="166"/>
      <c r="AW15" s="166">
        <v>15849945.535593005</v>
      </c>
      <c r="AX15" s="166">
        <v>20967071.340137854</v>
      </c>
      <c r="AY15" s="166">
        <v>19976276.552927747</v>
      </c>
      <c r="AZ15" s="166">
        <v>35116908.49092117</v>
      </c>
      <c r="BA15" s="166">
        <v>25210862.509935796</v>
      </c>
      <c r="BB15" s="166">
        <v>25590339.963734135</v>
      </c>
      <c r="BC15" s="166">
        <v>27190610.778040335</v>
      </c>
      <c r="BD15" s="166">
        <v>32113971.017393887</v>
      </c>
      <c r="BE15" s="166">
        <v>25968872.772419345</v>
      </c>
      <c r="BF15" s="166">
        <v>29762533.085780222</v>
      </c>
      <c r="BG15" s="167"/>
      <c r="BH15" s="166">
        <v>16032404.26686894</v>
      </c>
      <c r="BI15" s="166">
        <v>21540272.05773294</v>
      </c>
      <c r="BJ15" s="166">
        <v>20238713.938394047</v>
      </c>
      <c r="BK15" s="166">
        <v>29359731.061546594</v>
      </c>
      <c r="BL15" s="166">
        <v>25731806.893484276</v>
      </c>
      <c r="BM15" s="166">
        <v>26231760.722798873</v>
      </c>
      <c r="BN15" s="166">
        <v>27823519.027441505</v>
      </c>
      <c r="BO15" s="166">
        <v>32453269.174581442</v>
      </c>
      <c r="BP15" s="166">
        <v>26533957.420945518</v>
      </c>
      <c r="BQ15" s="166">
        <v>30236823.91019097</v>
      </c>
    </row>
    <row r="16" spans="1:73" s="144" customFormat="1" ht="12.15" customHeight="1" x14ac:dyDescent="0.3">
      <c r="B16" s="165"/>
      <c r="C16" s="195" t="s">
        <v>497</v>
      </c>
      <c r="D16" s="195" t="s">
        <v>497</v>
      </c>
      <c r="E16" s="160">
        <v>156138451.19999999</v>
      </c>
      <c r="F16" s="160">
        <v>183755656.19999999</v>
      </c>
      <c r="G16" s="160">
        <v>173909809.38806176</v>
      </c>
      <c r="H16" s="160">
        <v>261490760.69823837</v>
      </c>
      <c r="I16" s="160">
        <v>187076182.9454</v>
      </c>
      <c r="J16" s="160">
        <v>198384469.22900039</v>
      </c>
      <c r="K16" s="160">
        <v>228834687.04149598</v>
      </c>
      <c r="L16" s="160">
        <v>275797340.81803888</v>
      </c>
      <c r="M16" s="160">
        <v>231335950.02070001</v>
      </c>
      <c r="N16" s="160">
        <v>233791721.22929999</v>
      </c>
      <c r="O16" s="160"/>
      <c r="P16" s="160">
        <v>13409180</v>
      </c>
      <c r="Q16" s="160">
        <v>18823988.499999996</v>
      </c>
      <c r="R16" s="160">
        <v>19447109.616857443</v>
      </c>
      <c r="S16" s="160">
        <v>26719237.800742567</v>
      </c>
      <c r="T16" s="160">
        <v>21364359.668099999</v>
      </c>
      <c r="U16" s="160">
        <v>22562279.150995538</v>
      </c>
      <c r="V16" s="160">
        <v>29345537.796339139</v>
      </c>
      <c r="W16" s="160">
        <v>34787537.9005256</v>
      </c>
      <c r="X16" s="160">
        <v>27916293.545000002</v>
      </c>
      <c r="Y16" s="160">
        <v>35207192.704999998</v>
      </c>
      <c r="Z16" s="160"/>
      <c r="AA16" s="160">
        <v>14482315.943061445</v>
      </c>
      <c r="AB16" s="160">
        <v>19938634.147847641</v>
      </c>
      <c r="AC16" s="160">
        <v>20559389.606205788</v>
      </c>
      <c r="AD16" s="160">
        <v>27891700.411117192</v>
      </c>
      <c r="AE16" s="160">
        <v>22537320.331912767</v>
      </c>
      <c r="AF16" s="160">
        <v>23881732.131147418</v>
      </c>
      <c r="AG16" s="160">
        <v>30130583.692456324</v>
      </c>
      <c r="AH16" s="160">
        <v>35599991.169951841</v>
      </c>
      <c r="AI16" s="160">
        <v>29226465.56708416</v>
      </c>
      <c r="AJ16" s="160">
        <v>36634154.967734843</v>
      </c>
      <c r="AK16" s="160"/>
      <c r="AL16" s="160">
        <v>11557975.199999999</v>
      </c>
      <c r="AM16" s="160">
        <v>16113672.649999999</v>
      </c>
      <c r="AN16" s="160">
        <v>18805958.238091435</v>
      </c>
      <c r="AO16" s="160">
        <v>21352211.920908567</v>
      </c>
      <c r="AP16" s="160">
        <v>18348450.357700001</v>
      </c>
      <c r="AQ16" s="160">
        <v>18238050.727234919</v>
      </c>
      <c r="AR16" s="160">
        <v>24661683.596402634</v>
      </c>
      <c r="AS16" s="160">
        <v>28237718.630719859</v>
      </c>
      <c r="AT16" s="160">
        <v>23291420.976600002</v>
      </c>
      <c r="AU16" s="160">
        <v>27245562.773399998</v>
      </c>
      <c r="AV16" s="160"/>
      <c r="AW16" s="160">
        <v>5872741.3878865289</v>
      </c>
      <c r="AX16" s="160">
        <v>8281768.20364754</v>
      </c>
      <c r="AY16" s="160">
        <v>9586954.8225161806</v>
      </c>
      <c r="AZ16" s="160">
        <v>10991226.855748605</v>
      </c>
      <c r="BA16" s="160">
        <v>9169111.2752043419</v>
      </c>
      <c r="BB16" s="160">
        <v>9098016.0946452804</v>
      </c>
      <c r="BC16" s="160">
        <v>12520556.827013586</v>
      </c>
      <c r="BD16" s="160">
        <v>14356470.212395463</v>
      </c>
      <c r="BE16" s="160">
        <v>11909097.476547927</v>
      </c>
      <c r="BF16" s="160">
        <v>13625999.339941721</v>
      </c>
      <c r="BG16" s="151"/>
      <c r="BH16" s="160">
        <v>6432126.5315500665</v>
      </c>
      <c r="BI16" s="160">
        <v>8862682.5553874113</v>
      </c>
      <c r="BJ16" s="160">
        <v>10166609.331794092</v>
      </c>
      <c r="BK16" s="160">
        <v>11597289.718746753</v>
      </c>
      <c r="BL16" s="160">
        <v>9839457.8371762745</v>
      </c>
      <c r="BM16" s="160">
        <v>8643000.6585228071</v>
      </c>
      <c r="BN16" s="160">
        <v>12924768.839541461</v>
      </c>
      <c r="BO16" s="160">
        <v>15008936.549828142</v>
      </c>
      <c r="BP16" s="160">
        <v>12289246.43695545</v>
      </c>
      <c r="BQ16" s="160">
        <v>14634385.625551501</v>
      </c>
    </row>
    <row r="17" spans="2:73" s="144" customFormat="1" ht="12.15" customHeight="1" collapsed="1" x14ac:dyDescent="0.3">
      <c r="B17" s="200" t="s">
        <v>498</v>
      </c>
      <c r="C17" s="200" t="s">
        <v>498</v>
      </c>
      <c r="D17" s="200" t="s">
        <v>498</v>
      </c>
      <c r="E17" s="160">
        <v>144236434</v>
      </c>
      <c r="F17" s="160">
        <v>155543111.29999995</v>
      </c>
      <c r="G17" s="160">
        <v>131496770.29393828</v>
      </c>
      <c r="H17" s="160">
        <v>168886672.8315618</v>
      </c>
      <c r="I17" s="160">
        <v>163936458.33219999</v>
      </c>
      <c r="J17" s="160">
        <v>156649012.50489974</v>
      </c>
      <c r="K17" s="160">
        <v>161073405.49550384</v>
      </c>
      <c r="L17" s="160">
        <v>215102554.12896121</v>
      </c>
      <c r="M17" s="160">
        <v>199581427.92500001</v>
      </c>
      <c r="N17" s="160">
        <v>192478798.32499999</v>
      </c>
      <c r="O17" s="160"/>
      <c r="P17" s="160">
        <v>11132100.800000001</v>
      </c>
      <c r="Q17" s="160">
        <v>13227148.749999996</v>
      </c>
      <c r="R17" s="160">
        <v>6120649.5179425627</v>
      </c>
      <c r="S17" s="160">
        <v>14635022.729357444</v>
      </c>
      <c r="T17" s="160">
        <v>12773330.233799998</v>
      </c>
      <c r="U17" s="160">
        <v>10223366.660204466</v>
      </c>
      <c r="V17" s="160">
        <v>14836708.454860859</v>
      </c>
      <c r="W17" s="160">
        <v>17560790.26027441</v>
      </c>
      <c r="X17" s="160">
        <v>9306896.6039000005</v>
      </c>
      <c r="Y17" s="160">
        <v>10216838.3961</v>
      </c>
      <c r="Z17" s="160"/>
      <c r="AA17" s="160">
        <v>12109846.4</v>
      </c>
      <c r="AB17" s="160">
        <v>14233465.749999998</v>
      </c>
      <c r="AC17" s="160">
        <v>7122528.3335425612</v>
      </c>
      <c r="AD17" s="160">
        <v>15642915.344957439</v>
      </c>
      <c r="AE17" s="160">
        <v>13779023.225999998</v>
      </c>
      <c r="AF17" s="160">
        <v>11224473.252404468</v>
      </c>
      <c r="AG17" s="160">
        <v>16001030.300860858</v>
      </c>
      <c r="AH17" s="160">
        <v>18872100.978474416</v>
      </c>
      <c r="AI17" s="160">
        <v>10612587.8138</v>
      </c>
      <c r="AJ17" s="160">
        <v>12175465.9362</v>
      </c>
      <c r="AK17" s="160"/>
      <c r="AL17" s="160">
        <v>11382232</v>
      </c>
      <c r="AM17" s="160">
        <v>15062699.400000002</v>
      </c>
      <c r="AN17" s="160">
        <v>5953954.8351085596</v>
      </c>
      <c r="AO17" s="160">
        <v>13403554.393591437</v>
      </c>
      <c r="AP17" s="160">
        <v>11053027.247599998</v>
      </c>
      <c r="AQ17" s="160">
        <v>8177801.1335650776</v>
      </c>
      <c r="AR17" s="160">
        <v>13331893.057197375</v>
      </c>
      <c r="AS17" s="160">
        <v>12682445.205580151</v>
      </c>
      <c r="AT17" s="160">
        <v>11390727.0197</v>
      </c>
      <c r="AU17" s="160">
        <v>8803636.7302999999</v>
      </c>
      <c r="AV17" s="160"/>
      <c r="AW17" s="160">
        <v>8209680.3700217698</v>
      </c>
      <c r="AX17" s="160">
        <v>11167388.332625451</v>
      </c>
      <c r="AY17" s="160">
        <v>3747467.2504865155</v>
      </c>
      <c r="AZ17" s="160">
        <v>10211690.129449291</v>
      </c>
      <c r="BA17" s="160">
        <v>8123681.3719919659</v>
      </c>
      <c r="BB17" s="160">
        <v>6242363.1811043192</v>
      </c>
      <c r="BC17" s="160">
        <v>10160598.869583098</v>
      </c>
      <c r="BD17" s="160">
        <v>8767308.3532911595</v>
      </c>
      <c r="BE17" s="160">
        <v>9764326.039216822</v>
      </c>
      <c r="BF17" s="160">
        <v>6546670.5794315562</v>
      </c>
      <c r="BG17" s="151"/>
      <c r="BH17" s="160">
        <v>8745739.1726777684</v>
      </c>
      <c r="BI17" s="160">
        <v>11725819.857569454</v>
      </c>
      <c r="BJ17" s="160">
        <v>4290049.1634033732</v>
      </c>
      <c r="BK17" s="160">
        <v>11022319.805017324</v>
      </c>
      <c r="BL17" s="160">
        <v>8788788.328479182</v>
      </c>
      <c r="BM17" s="160">
        <v>6797418.5808911044</v>
      </c>
      <c r="BN17" s="160">
        <v>11161881.212722093</v>
      </c>
      <c r="BO17" s="160">
        <v>9674757.4182204492</v>
      </c>
      <c r="BP17" s="160">
        <v>10693520.968928823</v>
      </c>
      <c r="BQ17" s="160">
        <v>7424087.3247195538</v>
      </c>
    </row>
    <row r="18" spans="2:73" s="144" customFormat="1" ht="12.15" customHeight="1" x14ac:dyDescent="0.3">
      <c r="B18" s="200" t="s">
        <v>499</v>
      </c>
      <c r="C18" s="200" t="s">
        <v>499</v>
      </c>
      <c r="D18" s="200" t="s">
        <v>499</v>
      </c>
      <c r="E18" s="160">
        <v>1015351.2</v>
      </c>
      <c r="F18" s="160">
        <v>2168475.75</v>
      </c>
      <c r="G18" s="160">
        <v>2315919.8453999991</v>
      </c>
      <c r="H18" s="160">
        <v>1062771.0892000014</v>
      </c>
      <c r="I18" s="160">
        <v>2505636.8138999995</v>
      </c>
      <c r="J18" s="160">
        <v>1645179.4205000009</v>
      </c>
      <c r="K18" s="160">
        <v>1372794.7353999997</v>
      </c>
      <c r="L18" s="160">
        <v>1410823.4098000005</v>
      </c>
      <c r="M18" s="160">
        <v>1217765.8759000001</v>
      </c>
      <c r="N18" s="160">
        <v>1660164.1240999999</v>
      </c>
      <c r="O18" s="160"/>
      <c r="P18" s="160">
        <v>-480516</v>
      </c>
      <c r="Q18" s="160">
        <v>408445.35000000009</v>
      </c>
      <c r="R18" s="160">
        <v>237956.28419999999</v>
      </c>
      <c r="S18" s="160">
        <v>51727.117500000051</v>
      </c>
      <c r="T18" s="160">
        <v>189104.66519999996</v>
      </c>
      <c r="U18" s="160">
        <v>578453.29550000012</v>
      </c>
      <c r="V18" s="160">
        <v>163097.24169999998</v>
      </c>
      <c r="W18" s="160">
        <v>273837.12159999995</v>
      </c>
      <c r="X18" s="160">
        <v>92321.600699999995</v>
      </c>
      <c r="Y18" s="160">
        <v>600513.39930000005</v>
      </c>
      <c r="Z18" s="160"/>
      <c r="AA18" s="160">
        <v>-480516</v>
      </c>
      <c r="AB18" s="160">
        <v>408445.35000000009</v>
      </c>
      <c r="AC18" s="160">
        <v>237956.28419999999</v>
      </c>
      <c r="AD18" s="160">
        <v>51727.117500000051</v>
      </c>
      <c r="AE18" s="160">
        <v>189104.66519999996</v>
      </c>
      <c r="AF18" s="160">
        <v>578453.29550000012</v>
      </c>
      <c r="AG18" s="160">
        <v>163097.24169999998</v>
      </c>
      <c r="AH18" s="160">
        <v>273837.12159999995</v>
      </c>
      <c r="AI18" s="160">
        <v>92321.600699999995</v>
      </c>
      <c r="AJ18" s="160">
        <v>600513.39930000005</v>
      </c>
      <c r="AK18" s="160"/>
      <c r="AL18" s="160">
        <v>-1535973.8399999999</v>
      </c>
      <c r="AM18" s="160">
        <v>955169.19</v>
      </c>
      <c r="AN18" s="160">
        <v>431932.92700000014</v>
      </c>
      <c r="AO18" s="160">
        <v>588364.14309999952</v>
      </c>
      <c r="AP18" s="160">
        <v>-1719133.3199999998</v>
      </c>
      <c r="AQ18" s="160">
        <v>-677877.29470000044</v>
      </c>
      <c r="AR18" s="160">
        <v>-192451.31419999944</v>
      </c>
      <c r="AS18" s="160">
        <v>3445511.8306</v>
      </c>
      <c r="AT18" s="160">
        <v>-1973923.7482999999</v>
      </c>
      <c r="AU18" s="160">
        <v>899141.24829999986</v>
      </c>
      <c r="AV18" s="160"/>
      <c r="AW18" s="160">
        <v>-1261723.9312307499</v>
      </c>
      <c r="AX18" s="160">
        <v>777088.77920997667</v>
      </c>
      <c r="AY18" s="160">
        <v>255937.54424797336</v>
      </c>
      <c r="AZ18" s="160">
        <v>598524.68939012685</v>
      </c>
      <c r="BA18" s="160">
        <v>-1817270.5737563998</v>
      </c>
      <c r="BB18" s="160">
        <v>-975186.57372600003</v>
      </c>
      <c r="BC18" s="160">
        <v>-78313.095892800484</v>
      </c>
      <c r="BD18" s="160">
        <v>3134485.0470798002</v>
      </c>
      <c r="BE18" s="160">
        <v>-2078401.9778537997</v>
      </c>
      <c r="BF18" s="160">
        <v>646870.51330739981</v>
      </c>
      <c r="BG18" s="151"/>
      <c r="BH18" s="160">
        <v>-975755.1233496964</v>
      </c>
      <c r="BI18" s="160">
        <v>1141048.2431787655</v>
      </c>
      <c r="BJ18" s="160">
        <v>566930.6898898168</v>
      </c>
      <c r="BK18" s="160">
        <v>908290.07186460937</v>
      </c>
      <c r="BL18" s="160">
        <v>-1692026.1148822329</v>
      </c>
      <c r="BM18" s="160">
        <v>-652585.07330079307</v>
      </c>
      <c r="BN18" s="160">
        <v>259623.80580890039</v>
      </c>
      <c r="BO18" s="160">
        <v>3464658.9771068888</v>
      </c>
      <c r="BP18" s="160">
        <v>-1759883.4372555809</v>
      </c>
      <c r="BQ18" s="160">
        <v>958738.36823545303</v>
      </c>
    </row>
    <row r="19" spans="2:73" s="144" customFormat="1" ht="12.15" customHeight="1" x14ac:dyDescent="0.3">
      <c r="B19" s="200" t="s">
        <v>197</v>
      </c>
      <c r="C19" s="200" t="s">
        <v>197</v>
      </c>
      <c r="D19" s="200" t="s">
        <v>197</v>
      </c>
      <c r="E19" s="160">
        <v>359342.4</v>
      </c>
      <c r="F19" s="160">
        <v>3049175.4</v>
      </c>
      <c r="G19" s="160">
        <v>819439.13319999992</v>
      </c>
      <c r="H19" s="160">
        <v>337643.93579999998</v>
      </c>
      <c r="I19" s="160">
        <v>63628.390099960525</v>
      </c>
      <c r="J19" s="160">
        <v>2131844.6595000396</v>
      </c>
      <c r="K19" s="160">
        <v>225953.91219999999</v>
      </c>
      <c r="L19" s="160">
        <v>3046107.8374999999</v>
      </c>
      <c r="M19" s="160">
        <v>2101415.4825999998</v>
      </c>
      <c r="N19" s="160">
        <v>2126654.5174000002</v>
      </c>
      <c r="O19" s="160"/>
      <c r="P19" s="160">
        <v>-2427650.4</v>
      </c>
      <c r="Q19" s="160">
        <v>-2540984.9999999995</v>
      </c>
      <c r="R19" s="160">
        <v>-2521739.0057999999</v>
      </c>
      <c r="S19" s="160">
        <v>-3821221.7659000014</v>
      </c>
      <c r="T19" s="160">
        <v>-2820067.719</v>
      </c>
      <c r="U19" s="160">
        <v>-3641998.4641</v>
      </c>
      <c r="V19" s="160">
        <v>-3090075.4081999999</v>
      </c>
      <c r="W19" s="160">
        <v>-1554998.3393000015</v>
      </c>
      <c r="X19" s="160">
        <v>-2730081.6207000003</v>
      </c>
      <c r="Y19" s="160">
        <v>-2661595.8792999997</v>
      </c>
      <c r="Z19" s="160"/>
      <c r="AA19" s="160">
        <v>-2427650.4</v>
      </c>
      <c r="AB19" s="160">
        <v>-2540984.9999999995</v>
      </c>
      <c r="AC19" s="160">
        <v>-2521739.0057999999</v>
      </c>
      <c r="AD19" s="160">
        <v>-3821221.7659000014</v>
      </c>
      <c r="AE19" s="160">
        <v>-2820067.719</v>
      </c>
      <c r="AF19" s="160">
        <v>-3641998.4641</v>
      </c>
      <c r="AG19" s="160">
        <v>-3090075.4081999999</v>
      </c>
      <c r="AH19" s="160">
        <v>-1554998.3393000015</v>
      </c>
      <c r="AI19" s="160">
        <v>-2730081.6207000003</v>
      </c>
      <c r="AJ19" s="160">
        <v>-2661595.8792999997</v>
      </c>
      <c r="AK19" s="160"/>
      <c r="AL19" s="160">
        <v>-2477791.2000000011</v>
      </c>
      <c r="AM19" s="160">
        <v>-2757929.549999984</v>
      </c>
      <c r="AN19" s="160">
        <v>-2033472.8102000207</v>
      </c>
      <c r="AO19" s="160">
        <v>-4396556.6975999922</v>
      </c>
      <c r="AP19" s="160">
        <v>-2772790.3455000008</v>
      </c>
      <c r="AQ19" s="160">
        <v>-3552058.7720000064</v>
      </c>
      <c r="AR19" s="160">
        <v>-3166972.2291999757</v>
      </c>
      <c r="AS19" s="160">
        <v>-1808897.707400009</v>
      </c>
      <c r="AT19" s="160">
        <v>-2765251.7542999983</v>
      </c>
      <c r="AU19" s="160">
        <v>-2977284.4957000017</v>
      </c>
      <c r="AV19" s="160"/>
      <c r="AW19" s="160">
        <v>-2290672.8200587379</v>
      </c>
      <c r="AX19" s="160">
        <v>-2964997.8447052641</v>
      </c>
      <c r="AY19" s="160">
        <v>-1953097.4704200029</v>
      </c>
      <c r="AZ19" s="160">
        <v>-3692200.7686429918</v>
      </c>
      <c r="BA19" s="160">
        <v>-2534051.2026600018</v>
      </c>
      <c r="BB19" s="160">
        <v>-3049007.2190170065</v>
      </c>
      <c r="BC19" s="160">
        <v>-2933918.0797249973</v>
      </c>
      <c r="BD19" s="160">
        <v>-2665262.6752640009</v>
      </c>
      <c r="BE19" s="160">
        <v>-2789295.3833279982</v>
      </c>
      <c r="BF19" s="160">
        <v>-2956280.4257019982</v>
      </c>
      <c r="BG19" s="151"/>
      <c r="BH19" s="160">
        <v>-2290672.8200587379</v>
      </c>
      <c r="BI19" s="160">
        <v>-2964997.8447052641</v>
      </c>
      <c r="BJ19" s="160">
        <v>-1953097.4704200029</v>
      </c>
      <c r="BK19" s="160">
        <v>-3171636.9312430024</v>
      </c>
      <c r="BL19" s="160">
        <v>-2538349.0359600019</v>
      </c>
      <c r="BM19" s="160">
        <v>-3044709.3857169915</v>
      </c>
      <c r="BN19" s="160">
        <v>-2933918.0797249973</v>
      </c>
      <c r="BO19" s="160">
        <v>-2445873.0019640028</v>
      </c>
      <c r="BP19" s="160">
        <v>-2789295.3833279982</v>
      </c>
      <c r="BQ19" s="160">
        <v>-2956280.4257019982</v>
      </c>
    </row>
    <row r="20" spans="2:73" s="144" customFormat="1" ht="12.15" customHeight="1" thickBot="1" x14ac:dyDescent="0.35">
      <c r="B20" s="168"/>
      <c r="C20" s="169"/>
      <c r="D20" s="169" t="s">
        <v>495</v>
      </c>
      <c r="E20" s="151">
        <v>-18301.200000047684</v>
      </c>
      <c r="F20" s="151">
        <v>-7026890.0999996662</v>
      </c>
      <c r="G20" s="151">
        <v>-206404.06860002968</v>
      </c>
      <c r="H20" s="151">
        <v>-171671.02310063969</v>
      </c>
      <c r="I20" s="151">
        <v>53000</v>
      </c>
      <c r="J20" s="151">
        <v>-1933484.9206001558</v>
      </c>
      <c r="K20" s="151">
        <v>-309138.43839997565</v>
      </c>
      <c r="L20" s="151">
        <v>-1968638.7762008458</v>
      </c>
      <c r="M20" s="151">
        <v>-1372881.2072999638</v>
      </c>
      <c r="N20" s="151">
        <v>-1625766.2927000362</v>
      </c>
      <c r="O20" s="151"/>
      <c r="P20" s="151">
        <v>-49986.39999999851</v>
      </c>
      <c r="Q20" s="151">
        <v>-32728.849999992526</v>
      </c>
      <c r="R20" s="151">
        <v>-67871.883599993773</v>
      </c>
      <c r="S20" s="151">
        <v>549760.49699997029</v>
      </c>
      <c r="T20" s="151">
        <v>11000</v>
      </c>
      <c r="U20" s="151">
        <v>86069.671499978591</v>
      </c>
      <c r="V20" s="151">
        <v>-1253506.3685999927</v>
      </c>
      <c r="W20" s="151">
        <v>-173524.98130002554</v>
      </c>
      <c r="X20" s="151">
        <v>-131311.55020001327</v>
      </c>
      <c r="Y20" s="151">
        <v>-1103654.6997999868</v>
      </c>
      <c r="Z20" s="151"/>
      <c r="AA20" s="151">
        <v>-49986.39999999851</v>
      </c>
      <c r="AB20" s="151">
        <v>-3728.8499999925261</v>
      </c>
      <c r="AC20" s="151">
        <v>-96871.883599993773</v>
      </c>
      <c r="AD20" s="151">
        <v>549760.49699997029</v>
      </c>
      <c r="AE20" s="151">
        <v>11000</v>
      </c>
      <c r="AF20" s="151">
        <v>86069.671499978591</v>
      </c>
      <c r="AG20" s="151">
        <v>-1253506.3685999927</v>
      </c>
      <c r="AH20" s="151">
        <v>-173524.98130002554</v>
      </c>
      <c r="AI20" s="151">
        <v>-131311.55020001327</v>
      </c>
      <c r="AJ20" s="151">
        <v>-1103654.6997999868</v>
      </c>
      <c r="AK20" s="151"/>
      <c r="AL20" s="151">
        <v>-44120.559999999008</v>
      </c>
      <c r="AM20" s="151">
        <v>-75119.529999999577</v>
      </c>
      <c r="AN20" s="151">
        <v>349334.55360001966</v>
      </c>
      <c r="AO20" s="151">
        <v>207905.21049994999</v>
      </c>
      <c r="AP20" s="151">
        <v>31999.999999998137</v>
      </c>
      <c r="AQ20" s="151">
        <v>-3345.7187000202684</v>
      </c>
      <c r="AR20" s="151">
        <v>-1558710.0488000102</v>
      </c>
      <c r="AS20" s="151">
        <v>-406955.75099998905</v>
      </c>
      <c r="AT20" s="151">
        <v>-8569.0354000165244</v>
      </c>
      <c r="AU20" s="151">
        <v>-1123765.9645999835</v>
      </c>
      <c r="AV20" s="151"/>
      <c r="AW20" s="151">
        <v>-32000</v>
      </c>
      <c r="AX20" s="151">
        <v>-87629.693099981581</v>
      </c>
      <c r="AY20" s="151">
        <v>193447.69249237247</v>
      </c>
      <c r="AZ20" s="151">
        <v>28551.463233565999</v>
      </c>
      <c r="BA20" s="151">
        <v>106405.63059716953</v>
      </c>
      <c r="BB20" s="151">
        <v>-232628.26316817937</v>
      </c>
      <c r="BC20" s="151">
        <v>-1852603.6261671945</v>
      </c>
      <c r="BD20" s="151">
        <v>-100791.96467099579</v>
      </c>
      <c r="BE20" s="151">
        <v>-90115.764550491003</v>
      </c>
      <c r="BF20" s="151">
        <v>-1128549.3993287354</v>
      </c>
      <c r="BG20" s="151"/>
      <c r="BH20" s="151">
        <v>0</v>
      </c>
      <c r="BI20" s="151">
        <v>-131866.21119998157</v>
      </c>
      <c r="BJ20" s="151">
        <v>-185552.10500762751</v>
      </c>
      <c r="BK20" s="151">
        <v>407551.46323356597</v>
      </c>
      <c r="BL20" s="151">
        <v>0</v>
      </c>
      <c r="BM20" s="151">
        <v>-64222.63257100973</v>
      </c>
      <c r="BN20" s="151">
        <v>-1291603.6261671945</v>
      </c>
      <c r="BO20" s="151">
        <v>-100791.96467099579</v>
      </c>
      <c r="BP20" s="151">
        <v>-90115.764550491003</v>
      </c>
      <c r="BQ20" s="151">
        <v>-1128549.3993287354</v>
      </c>
    </row>
    <row r="21" spans="2:73" s="144" customFormat="1" ht="12.15" customHeight="1" thickBot="1" x14ac:dyDescent="0.35">
      <c r="B21" s="197" t="s">
        <v>495</v>
      </c>
      <c r="C21" s="197" t="s">
        <v>495</v>
      </c>
      <c r="D21" s="197" t="s">
        <v>495</v>
      </c>
      <c r="E21" s="170">
        <v>-5100000</v>
      </c>
      <c r="F21" s="170">
        <v>-8400000</v>
      </c>
      <c r="G21" s="170">
        <v>-4400000</v>
      </c>
      <c r="H21" s="170">
        <v>-7200000</v>
      </c>
      <c r="I21" s="170">
        <v>-6100000</v>
      </c>
      <c r="J21" s="170">
        <v>-6200000</v>
      </c>
      <c r="K21" s="170">
        <v>-6900000</v>
      </c>
      <c r="L21" s="170">
        <v>-9500000</v>
      </c>
      <c r="M21" s="170">
        <v>-6000000</v>
      </c>
      <c r="N21" s="170">
        <v>-5700000</v>
      </c>
      <c r="O21" s="171"/>
      <c r="P21" s="170">
        <v>399999.99999985099</v>
      </c>
      <c r="Q21" s="170">
        <v>-300000.00000043749</v>
      </c>
      <c r="R21" s="170">
        <v>1300000.0000008249</v>
      </c>
      <c r="S21" s="170">
        <v>-299999.99999959953</v>
      </c>
      <c r="T21" s="170">
        <v>-3.2782554626464844E-7</v>
      </c>
      <c r="U21" s="170">
        <v>1000000.000000149</v>
      </c>
      <c r="V21" s="170">
        <v>-299999.99999910593</v>
      </c>
      <c r="W21" s="170">
        <v>-200000.0000008489</v>
      </c>
      <c r="X21" s="170">
        <v>-719000.00000021048</v>
      </c>
      <c r="Y21" s="170">
        <v>-580999.99999985099</v>
      </c>
      <c r="Z21" s="171"/>
      <c r="AA21" s="170">
        <v>399999.99999985099</v>
      </c>
      <c r="AB21" s="170">
        <v>-300000.00000043749</v>
      </c>
      <c r="AC21" s="170">
        <v>1300000.0000008249</v>
      </c>
      <c r="AD21" s="170">
        <v>-299999.99999959953</v>
      </c>
      <c r="AE21" s="170">
        <v>-3.2782554626464844E-7</v>
      </c>
      <c r="AF21" s="170">
        <v>1000000.000000149</v>
      </c>
      <c r="AG21" s="170">
        <v>-299999.99999910593</v>
      </c>
      <c r="AH21" s="170">
        <v>-200000.0000008489</v>
      </c>
      <c r="AI21" s="170">
        <v>-719000.00000021048</v>
      </c>
      <c r="AJ21" s="170">
        <v>-580999.99999985099</v>
      </c>
      <c r="AK21" s="171"/>
      <c r="AL21" s="170">
        <v>392579.73789984919</v>
      </c>
      <c r="AM21" s="170">
        <v>-351579.73790043197</v>
      </c>
      <c r="AN21" s="170">
        <v>1398000.0000008212</v>
      </c>
      <c r="AO21" s="170">
        <v>-316999.99999959231</v>
      </c>
      <c r="AP21" s="170">
        <v>32999.9999996759</v>
      </c>
      <c r="AQ21" s="170">
        <v>1117000.0000001453</v>
      </c>
      <c r="AR21" s="170">
        <v>-254999.99999911431</v>
      </c>
      <c r="AS21" s="170">
        <v>12999.999999159481</v>
      </c>
      <c r="AT21" s="170">
        <v>-539000.00000020303</v>
      </c>
      <c r="AU21" s="170">
        <v>-434999.99999985844</v>
      </c>
      <c r="AV21" s="171"/>
      <c r="AW21" s="170">
        <v>361182.13492561877</v>
      </c>
      <c r="AX21" s="170">
        <v>-169988.11262152134</v>
      </c>
      <c r="AY21" s="170">
        <v>1470453.7477605545</v>
      </c>
      <c r="AZ21" s="170">
        <v>-147797.80490477569</v>
      </c>
      <c r="BA21" s="170">
        <v>69713.37019392848</v>
      </c>
      <c r="BB21" s="170">
        <v>1035195.1807376742</v>
      </c>
      <c r="BC21" s="170">
        <v>-217880.0745151639</v>
      </c>
      <c r="BD21" s="170">
        <v>-117503.48827610863</v>
      </c>
      <c r="BE21" s="170">
        <v>-505710.38557441719</v>
      </c>
      <c r="BF21" s="170">
        <v>-342554.41170931584</v>
      </c>
      <c r="BG21" s="172"/>
      <c r="BH21" s="170">
        <v>361182.13492561877</v>
      </c>
      <c r="BI21" s="170">
        <v>-169988.11262152134</v>
      </c>
      <c r="BJ21" s="170">
        <v>1470453.7477605545</v>
      </c>
      <c r="BK21" s="170">
        <v>-147797.80490477569</v>
      </c>
      <c r="BL21" s="170">
        <v>69713.37019392848</v>
      </c>
      <c r="BM21" s="170">
        <v>1035195.1807376742</v>
      </c>
      <c r="BN21" s="170">
        <v>-217880.0745151639</v>
      </c>
      <c r="BO21" s="170">
        <v>-117503.48827610863</v>
      </c>
      <c r="BP21" s="170">
        <v>-505710.38557441719</v>
      </c>
      <c r="BQ21" s="170">
        <v>-342554.41170931584</v>
      </c>
    </row>
    <row r="22" spans="2:73" s="144" customFormat="1" ht="22.8" x14ac:dyDescent="0.3">
      <c r="B22" s="198" t="s">
        <v>500</v>
      </c>
      <c r="C22" s="198"/>
      <c r="D22" s="173"/>
      <c r="E22" s="174">
        <v>2149000000</v>
      </c>
      <c r="F22" s="174">
        <v>2310900000</v>
      </c>
      <c r="G22" s="174">
        <v>2218400000</v>
      </c>
      <c r="H22" s="174">
        <v>2650300000</v>
      </c>
      <c r="I22" s="174">
        <v>2452200000</v>
      </c>
      <c r="J22" s="174">
        <v>2538700000</v>
      </c>
      <c r="K22" s="174">
        <v>2738400000</v>
      </c>
      <c r="L22" s="174">
        <v>2938100000</v>
      </c>
      <c r="M22" s="174">
        <v>2919500000</v>
      </c>
      <c r="N22" s="174">
        <v>2850000000</v>
      </c>
      <c r="O22" s="175"/>
      <c r="P22" s="174">
        <v>167299999.99999985</v>
      </c>
      <c r="Q22" s="174">
        <v>203799999.99999955</v>
      </c>
      <c r="R22" s="174">
        <v>187600000.00000086</v>
      </c>
      <c r="S22" s="174">
        <v>238100000.00000039</v>
      </c>
      <c r="T22" s="174">
        <v>224699999.99999967</v>
      </c>
      <c r="U22" s="174">
        <v>228900000.00000015</v>
      </c>
      <c r="V22" s="174">
        <v>261100000.00000092</v>
      </c>
      <c r="W22" s="174">
        <v>261499999.99999914</v>
      </c>
      <c r="X22" s="174">
        <v>250099999.99999979</v>
      </c>
      <c r="Y22" s="174">
        <v>303400000.00000012</v>
      </c>
      <c r="Z22" s="175"/>
      <c r="AA22" s="174">
        <v>235333201.83884394</v>
      </c>
      <c r="AB22" s="174">
        <v>264407986.98707849</v>
      </c>
      <c r="AC22" s="174">
        <v>246494752.59664387</v>
      </c>
      <c r="AD22" s="174">
        <v>302238009.81165969</v>
      </c>
      <c r="AE22" s="174">
        <v>280652874.97210443</v>
      </c>
      <c r="AF22" s="174">
        <v>284038460.98853767</v>
      </c>
      <c r="AG22" s="174">
        <v>320823252.52754116</v>
      </c>
      <c r="AH22" s="174">
        <v>318882534.17336893</v>
      </c>
      <c r="AI22" s="174">
        <v>316402500.18364215</v>
      </c>
      <c r="AJ22" s="174">
        <v>358492585.74908221</v>
      </c>
      <c r="AK22" s="175"/>
      <c r="AL22" s="174">
        <v>116599999.99999987</v>
      </c>
      <c r="AM22" s="174">
        <v>151399999.99999958</v>
      </c>
      <c r="AN22" s="174">
        <v>141300000.00000077</v>
      </c>
      <c r="AO22" s="174">
        <v>184400000.00000048</v>
      </c>
      <c r="AP22" s="174">
        <v>157199999.9999997</v>
      </c>
      <c r="AQ22" s="174">
        <v>169400000.00000006</v>
      </c>
      <c r="AR22" s="174">
        <v>181500000.00000083</v>
      </c>
      <c r="AS22" s="174">
        <v>195299999.9999994</v>
      </c>
      <c r="AT22" s="174">
        <v>176499999.99999979</v>
      </c>
      <c r="AU22" s="174">
        <v>211500000.00000003</v>
      </c>
      <c r="AV22" s="175"/>
      <c r="AW22" s="174">
        <v>68899999.999999806</v>
      </c>
      <c r="AX22" s="174">
        <v>88399999.999999627</v>
      </c>
      <c r="AY22" s="174">
        <v>78000000.00000079</v>
      </c>
      <c r="AZ22" s="174">
        <v>98000000.000000969</v>
      </c>
      <c r="BA22" s="174">
        <v>79599999.999999791</v>
      </c>
      <c r="BB22" s="174">
        <v>80100000</v>
      </c>
      <c r="BC22" s="174">
        <v>78500000.000001073</v>
      </c>
      <c r="BD22" s="174">
        <v>84199999.999999195</v>
      </c>
      <c r="BE22" s="174">
        <v>81699999.999999776</v>
      </c>
      <c r="BF22" s="174">
        <v>95100000.000000134</v>
      </c>
      <c r="BG22" s="176"/>
      <c r="BH22" s="174">
        <v>81170041.634109005</v>
      </c>
      <c r="BI22" s="174">
        <v>100121853.28706764</v>
      </c>
      <c r="BJ22" s="174">
        <v>88291603.333273843</v>
      </c>
      <c r="BK22" s="174">
        <v>101831383.39139904</v>
      </c>
      <c r="BL22" s="174">
        <v>89573223.698255435</v>
      </c>
      <c r="BM22" s="174">
        <v>90316463.228073373</v>
      </c>
      <c r="BN22" s="174">
        <v>90325408.632192835</v>
      </c>
      <c r="BO22" s="174">
        <v>96014307.321378455</v>
      </c>
      <c r="BP22" s="174">
        <v>94665018.635095447</v>
      </c>
      <c r="BQ22" s="174">
        <v>106054309.51034871</v>
      </c>
    </row>
    <row r="23" spans="2:73" s="144" customFormat="1" x14ac:dyDescent="0.3">
      <c r="D23" s="177"/>
      <c r="E23" s="178"/>
      <c r="F23" s="178"/>
      <c r="G23" s="178"/>
      <c r="H23" s="178"/>
      <c r="I23" s="179"/>
      <c r="J23" s="179"/>
      <c r="K23" s="179"/>
      <c r="L23" s="178"/>
      <c r="M23" s="178"/>
      <c r="N23" s="178"/>
      <c r="O23" s="178"/>
      <c r="P23" s="178"/>
      <c r="Q23" s="178"/>
      <c r="R23" s="178"/>
      <c r="S23" s="178"/>
      <c r="T23" s="179"/>
      <c r="U23" s="179"/>
      <c r="V23" s="179"/>
      <c r="W23" s="178"/>
      <c r="X23" s="178"/>
      <c r="Y23" s="178"/>
      <c r="Z23" s="178"/>
      <c r="AA23" s="178"/>
      <c r="AB23" s="178"/>
      <c r="AC23" s="178"/>
      <c r="AD23" s="178"/>
      <c r="AE23" s="179"/>
      <c r="AF23" s="179"/>
      <c r="AG23" s="179"/>
      <c r="AH23" s="178"/>
      <c r="AI23" s="178"/>
      <c r="AJ23" s="178"/>
      <c r="AK23" s="178"/>
      <c r="AL23" s="178"/>
      <c r="AM23" s="178"/>
      <c r="AN23" s="178"/>
      <c r="AO23" s="178"/>
      <c r="AP23" s="179"/>
      <c r="AQ23" s="179"/>
      <c r="AR23" s="179"/>
      <c r="AS23" s="178"/>
      <c r="AT23" s="178"/>
      <c r="AU23" s="178"/>
      <c r="AV23" s="178"/>
      <c r="AW23" s="178"/>
      <c r="AX23" s="178"/>
      <c r="AY23" s="178"/>
      <c r="AZ23" s="178"/>
      <c r="BA23" s="179"/>
      <c r="BB23" s="179"/>
      <c r="BC23" s="179"/>
      <c r="BD23" s="178"/>
      <c r="BE23" s="178"/>
      <c r="BF23" s="178"/>
      <c r="BG23" s="178"/>
      <c r="BH23" s="178"/>
      <c r="BI23" s="178"/>
      <c r="BJ23" s="178"/>
      <c r="BK23" s="178"/>
      <c r="BL23" s="179"/>
      <c r="BM23" s="179"/>
      <c r="BN23" s="179"/>
      <c r="BO23" s="178"/>
      <c r="BP23" s="178"/>
      <c r="BQ23" s="178"/>
      <c r="BU23" s="178"/>
    </row>
  </sheetData>
  <mergeCells count="26">
    <mergeCell ref="B8:D8"/>
    <mergeCell ref="B9:D9"/>
    <mergeCell ref="B10:D10"/>
    <mergeCell ref="B6:D6"/>
    <mergeCell ref="B1:D1"/>
    <mergeCell ref="E1:N1"/>
    <mergeCell ref="P1:Y1"/>
    <mergeCell ref="AA1:AJ1"/>
    <mergeCell ref="BH1:BQ1"/>
    <mergeCell ref="B2:D2"/>
    <mergeCell ref="B3:D3"/>
    <mergeCell ref="B4:D4"/>
    <mergeCell ref="B5:D5"/>
    <mergeCell ref="AL1:AU1"/>
    <mergeCell ref="AW1:BF1"/>
    <mergeCell ref="B11:D11"/>
    <mergeCell ref="B12:D12"/>
    <mergeCell ref="B21:D21"/>
    <mergeCell ref="B22:C22"/>
    <mergeCell ref="B14:D14"/>
    <mergeCell ref="C15:D15"/>
    <mergeCell ref="C16:D16"/>
    <mergeCell ref="B17:D17"/>
    <mergeCell ref="B18:D18"/>
    <mergeCell ref="B19:D19"/>
    <mergeCell ref="B13: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16</vt:i4>
      </vt:variant>
    </vt:vector>
  </HeadingPairs>
  <TitlesOfParts>
    <vt:vector size="26" baseType="lpstr">
      <vt:lpstr>EN_PL</vt:lpstr>
      <vt:lpstr>Intro</vt:lpstr>
      <vt:lpstr>PL</vt:lpstr>
      <vt:lpstr>BS</vt:lpstr>
      <vt:lpstr>CF</vt:lpstr>
      <vt:lpstr>CF (LTM)</vt:lpstr>
      <vt:lpstr>Segments</vt:lpstr>
      <vt:lpstr>wyniki spolek</vt:lpstr>
      <vt:lpstr>RevenuesAndCosts</vt:lpstr>
      <vt:lpstr>Exchange Rates</vt:lpstr>
      <vt:lpstr>BS!Obszar_wydruku</vt:lpstr>
      <vt:lpstr>CF!Obszar_wydruku</vt:lpstr>
      <vt:lpstr>'CF (LTM)'!Obszar_wydruku</vt:lpstr>
      <vt:lpstr>EN_PL!Obszar_wydruku</vt:lpstr>
      <vt:lpstr>Intro!Obszar_wydruku</vt:lpstr>
      <vt:lpstr>PL!Obszar_wydruku</vt:lpstr>
      <vt:lpstr>RevenuesAndCosts!Obszar_wydruku</vt:lpstr>
      <vt:lpstr>Segments!Obszar_wydruku</vt:lpstr>
      <vt:lpstr>przych_rodz</vt:lpstr>
      <vt:lpstr>przych_sekt</vt:lpstr>
      <vt:lpstr>seg_en_pl</vt:lpstr>
      <vt:lpstr>seg_en_see</vt:lpstr>
      <vt:lpstr>seg_en_we</vt:lpstr>
      <vt:lpstr>seg_pl_pl</vt:lpstr>
      <vt:lpstr>seg_pl_see</vt:lpstr>
      <vt:lpstr>seg_pl_we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Janeczek</dc:creator>
  <cp:lastModifiedBy>Domaradzki Paweł</cp:lastModifiedBy>
  <cp:lastPrinted>2015-05-15T13:53:48Z</cp:lastPrinted>
  <dcterms:created xsi:type="dcterms:W3CDTF">2014-04-24T09:00:40Z</dcterms:created>
  <dcterms:modified xsi:type="dcterms:W3CDTF">2020-08-26T11:29:16Z</dcterms:modified>
</cp:coreProperties>
</file>